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875" yWindow="2415" windowWidth="15480" windowHeight="8145"/>
  </bookViews>
  <sheets>
    <sheet name="Данные" sheetId="1" r:id="rId1"/>
    <sheet name="Лист1" sheetId="2" r:id="rId2"/>
  </sheets>
  <definedNames>
    <definedName name="_xlnm._FilterDatabase" localSheetId="0" hidden="1">Данные!$C$9:$AX$38</definedName>
    <definedName name="_xlnm.Print_Titles" localSheetId="0">Данные!$C:$C,Данные!$6:$9</definedName>
  </definedNames>
  <calcPr calcId="145621"/>
</workbook>
</file>

<file path=xl/calcChain.xml><?xml version="1.0" encoding="utf-8"?>
<calcChain xmlns="http://schemas.openxmlformats.org/spreadsheetml/2006/main">
  <c r="AW38" i="1" l="1"/>
  <c r="AS38" i="1"/>
  <c r="AU38" i="1" l="1"/>
  <c r="AF36" i="1" l="1"/>
  <c r="AN38" i="1"/>
  <c r="AP38" i="1"/>
  <c r="AR38" i="1"/>
  <c r="AT38" i="1"/>
  <c r="AX38" i="1"/>
  <c r="AV38" i="1"/>
  <c r="AK38" i="1"/>
  <c r="AL38" i="1" l="1"/>
  <c r="AF37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13" i="1"/>
  <c r="AF16" i="1"/>
  <c r="AF18" i="1"/>
  <c r="AZ38" i="1" l="1"/>
  <c r="AF21" i="1"/>
  <c r="AH21" i="1" s="1"/>
  <c r="AF20" i="1"/>
  <c r="AF19" i="1"/>
  <c r="AF17" i="1"/>
  <c r="AF15" i="1"/>
  <c r="AF14" i="1"/>
  <c r="AF12" i="1"/>
  <c r="AF38" i="1" s="1"/>
  <c r="AJ20" i="1" l="1"/>
  <c r="AJ18" i="1"/>
  <c r="AI20" i="1"/>
  <c r="AI16" i="1"/>
  <c r="AI14" i="1"/>
  <c r="AI13" i="1"/>
  <c r="AI12" i="1"/>
  <c r="AI19" i="1"/>
  <c r="AI18" i="1"/>
  <c r="AH20" i="1"/>
  <c r="AH12" i="1"/>
  <c r="AH18" i="1"/>
  <c r="AH16" i="1"/>
  <c r="AH19" i="1"/>
  <c r="AH14" i="1"/>
  <c r="AH13" i="1"/>
  <c r="AJ38" i="1" l="1"/>
  <c r="AI38" i="1"/>
  <c r="AH38" i="1"/>
</calcChain>
</file>

<file path=xl/sharedStrings.xml><?xml version="1.0" encoding="utf-8"?>
<sst xmlns="http://schemas.openxmlformats.org/spreadsheetml/2006/main" count="237" uniqueCount="146">
  <si>
    <t>Итого по району</t>
  </si>
  <si>
    <t>№ п/п</t>
  </si>
  <si>
    <t>Ремонт внутридомовой инж.системы ГВС</t>
  </si>
  <si>
    <t>пог.м.</t>
  </si>
  <si>
    <t>Ремонт внутридомовой инж.системы электроснабжения</t>
  </si>
  <si>
    <t>Утепление фасада</t>
  </si>
  <si>
    <t>в том числе</t>
  </si>
  <si>
    <t>кв.м.</t>
  </si>
  <si>
    <t>бюджет РФ</t>
  </si>
  <si>
    <t>бюджет МО</t>
  </si>
  <si>
    <t>Средства собствен-
ников помещений</t>
  </si>
  <si>
    <t>Адрес</t>
  </si>
  <si>
    <t>Способ управления МКД*</t>
  </si>
  <si>
    <t>Серия</t>
  </si>
  <si>
    <t>Группа капитальности</t>
  </si>
  <si>
    <t>в том числе жилых</t>
  </si>
  <si>
    <t>в том числе жилых, находящихся в собственности граждан</t>
  </si>
  <si>
    <t>Населенный пункт, в котором зарегистрировано предприятие</t>
  </si>
  <si>
    <t>Индекс</t>
  </si>
  <si>
    <t>ИНН</t>
  </si>
  <si>
    <t>КПП</t>
  </si>
  <si>
    <t>Фамилия руководителя</t>
  </si>
  <si>
    <t>Улица</t>
  </si>
  <si>
    <t>Дом</t>
  </si>
  <si>
    <t>Квартира</t>
  </si>
  <si>
    <t>Телефон организации</t>
  </si>
  <si>
    <t>Электронный адрес организации</t>
  </si>
  <si>
    <t>Этажность</t>
  </si>
  <si>
    <t>% износа</t>
  </si>
  <si>
    <t>Год последнего кап.ремонта</t>
  </si>
  <si>
    <t>Всего</t>
  </si>
  <si>
    <t>Год ввода в эксплуатацию</t>
  </si>
  <si>
    <t>Разработка и экспертиза ПСД</t>
  </si>
  <si>
    <t>Количество квартир</t>
  </si>
  <si>
    <t>Количество граждан, зарегистри- рованных в МКД</t>
  </si>
  <si>
    <t>Общая площадь жилых и нежилых помещений в МКД, всего**</t>
  </si>
  <si>
    <t>Материал стен***</t>
  </si>
  <si>
    <t>Материал кровли****</t>
  </si>
  <si>
    <t>руб</t>
  </si>
  <si>
    <t>технадзор</t>
  </si>
  <si>
    <t>Ремонт внутридомовой инж.системы  теплоснабжения</t>
  </si>
  <si>
    <t xml:space="preserve">Ремонт крыш </t>
  </si>
  <si>
    <t>Общая площадь МКД, кв.м</t>
  </si>
  <si>
    <t>№</t>
  </si>
  <si>
    <t>Полное наименование управляющей организации</t>
  </si>
  <si>
    <t>Источник финансирования</t>
  </si>
  <si>
    <t>Итого по источнику</t>
  </si>
  <si>
    <t>Монтаж и демонтаж балконов</t>
  </si>
  <si>
    <t>бюджет субъекта</t>
  </si>
  <si>
    <t>№ по МО</t>
  </si>
  <si>
    <t>Район</t>
  </si>
  <si>
    <t>Финансирование по 185-ФЗ</t>
  </si>
  <si>
    <t>УК</t>
  </si>
  <si>
    <t>Общество с ограниченной ответственностью "Терсинские коммунальные  сети"</t>
  </si>
  <si>
    <t>422204</t>
  </si>
  <si>
    <t>Центральная</t>
  </si>
  <si>
    <t>167А</t>
  </si>
  <si>
    <t>tersikomseti@mail.ru</t>
  </si>
  <si>
    <t>Агрызский муниципальный район</t>
  </si>
  <si>
    <t>Общество с ограниченной ответственностью "Управляющая компания "Строительно-монтажное предприятие-184"</t>
  </si>
  <si>
    <t>Ф.Энгельса</t>
  </si>
  <si>
    <t>Закиров Рафиль Расимович</t>
  </si>
  <si>
    <t>Валиев Рустам Рафаилович</t>
  </si>
  <si>
    <t>uksmp-184@yandex.ru</t>
  </si>
  <si>
    <t>кирпичные</t>
  </si>
  <si>
    <t>мягкая (направляемая)</t>
  </si>
  <si>
    <t>г. Агрыз, ул. Ф.Энгельса, д. 27</t>
  </si>
  <si>
    <t>422230, РТ, г.Агрыз, ул.Вокзальная, 1</t>
  </si>
  <si>
    <t>Муниципальное унитарное предприятие Муниципального образования "Город Агрыз" Агрызского муниципального района РТ "Управление недвижимости"</t>
  </si>
  <si>
    <t>422230</t>
  </si>
  <si>
    <t>Вокзальная</t>
  </si>
  <si>
    <t>1</t>
  </si>
  <si>
    <t>Вагапов Раиль Анварович</t>
  </si>
  <si>
    <t>(85551) 2-45-74</t>
  </si>
  <si>
    <t>г.Агрыз, ул. Вокзальная, д.1</t>
  </si>
  <si>
    <t>mypYN@yandex.ru</t>
  </si>
  <si>
    <t>металлическая</t>
  </si>
  <si>
    <t>422230, РТ, г. Агрыз, ул. Гагарина, д. 5</t>
  </si>
  <si>
    <t>422230, РТ, г. Агрыз, ул. Гагарина, д. 8</t>
  </si>
  <si>
    <t>422230, РТ, г. Агрыз, 2-й пер. Гагарина, д.1</t>
  </si>
  <si>
    <t>422230, РТ, г. Агрыз, ул. Гагарина, д. 7</t>
  </si>
  <si>
    <t>422230, РТ, г. Агрыз, ул. Гагарина, д.12</t>
  </si>
  <si>
    <t xml:space="preserve">ТСЖ "Гагарина 8" </t>
  </si>
  <si>
    <t>г. Агрыз, ул. Гагарина, д. 8</t>
  </si>
  <si>
    <t>8</t>
  </si>
  <si>
    <t>1601005855</t>
  </si>
  <si>
    <t>160101001</t>
  </si>
  <si>
    <t>Хабибуллина Кумушай Гаязовна</t>
  </si>
  <si>
    <t>gulshat31@yandex.ru</t>
  </si>
  <si>
    <t>5</t>
  </si>
  <si>
    <t>1-464 А</t>
  </si>
  <si>
    <t>2</t>
  </si>
  <si>
    <t>78</t>
  </si>
  <si>
    <t>151</t>
  </si>
  <si>
    <t>Кирпичные</t>
  </si>
  <si>
    <t>Металлическая</t>
  </si>
  <si>
    <t>1983</t>
  </si>
  <si>
    <t>Гагарина</t>
  </si>
  <si>
    <t>(85551)2-50-90</t>
  </si>
  <si>
    <t>(85551)2-10-76</t>
  </si>
  <si>
    <t>422230, г. Агрыз, ул. Чапаева,  д.3</t>
  </si>
  <si>
    <t>422230, г. Агрыз, ул. Комсомольская,  д.2</t>
  </si>
  <si>
    <t>ТСЖ</t>
  </si>
  <si>
    <t>Общество с ограниченной ответственностью "ЖилЭнергоСервис-Агрыз"</t>
  </si>
  <si>
    <t>10</t>
  </si>
  <si>
    <t>Ямалиев Илфат Ильясович</t>
  </si>
  <si>
    <t>Agriz_des@zhes.ru</t>
  </si>
  <si>
    <t>г. Агрыз, ул. Гагарина, д. 10</t>
  </si>
  <si>
    <t>с.Терси, Центральная, д. 167А</t>
  </si>
  <si>
    <t>422204, с. Терси, ул. Центральная, 167А</t>
  </si>
  <si>
    <t>(85551)2-20-85</t>
  </si>
  <si>
    <t>(85551)2-80-53</t>
  </si>
  <si>
    <t>1-447 С-40</t>
  </si>
  <si>
    <t>панельные</t>
  </si>
  <si>
    <t>маягкая (направляемая)</t>
  </si>
  <si>
    <t>421,9</t>
  </si>
  <si>
    <t>359,5</t>
  </si>
  <si>
    <t>Мягкая (наплавляемая)</t>
  </si>
  <si>
    <t>шиферная</t>
  </si>
  <si>
    <t>60</t>
  </si>
  <si>
    <t>110</t>
  </si>
  <si>
    <t>Панельные</t>
  </si>
  <si>
    <t>1981</t>
  </si>
  <si>
    <t>39.25.5</t>
  </si>
  <si>
    <t>-</t>
  </si>
  <si>
    <t>шт</t>
  </si>
  <si>
    <t>приборы учета</t>
  </si>
  <si>
    <t>422230, РТ, г. Агрыз, 2-й пер. Гагарина, д.2</t>
  </si>
  <si>
    <t>422230, РТ, г. Агрыз, ул.М.Горького, д. 9</t>
  </si>
  <si>
    <t>422230, РТ, г. Агрыз, ул.М.Горького, д. 2</t>
  </si>
  <si>
    <t>422230, РТ, г. Агрыз, ул.М.Горького, д. 3</t>
  </si>
  <si>
    <t>422230, РТ, г. Агрыз, пер.М.Горького, д. 1</t>
  </si>
  <si>
    <t>422230, РТ, г. Агрыз, ул. Гагарина, д. 2</t>
  </si>
  <si>
    <t>422230, РТ, г. Агрыз, ул. Гагарина, д. 4</t>
  </si>
  <si>
    <t>422230, РТ, г. Агрыз, ул. Гагарина, д. 10</t>
  </si>
  <si>
    <t>422230, РТ, г. Агрыз, ул. Гагарина, д. 11</t>
  </si>
  <si>
    <t>422230, РТ, г. Агрыз, ул.Гоголя, д. 1</t>
  </si>
  <si>
    <t>422230, РТ, г. Агрыз, ул.Гоголя, д. 3</t>
  </si>
  <si>
    <t>422230, РТ, г. Агрыз, ул.Гоголя, д. 5</t>
  </si>
  <si>
    <t>422230, РТ, г. Агрыз, ул. Казанская, д. 2</t>
  </si>
  <si>
    <t>422230, РТ, г. Агрыз, ул. Комсомольская, д. 10</t>
  </si>
  <si>
    <t>422230, РТ, г. Агрыз, ул. М.Горького, д. 5</t>
  </si>
  <si>
    <t>422230, РТ, г. Агрыз, ул. М.Горького, д. 10</t>
  </si>
  <si>
    <t>422216, с. Красный Бор, ул. Строителей, д.1</t>
  </si>
  <si>
    <t>Реестр многоквартирных домов, которые подлежат капитальному ремонту, включенные в утвержденный краткосрочный план реализации региональной программы капитального ремонта многоквартирных домов в 2016 году, по видам ремонта</t>
  </si>
  <si>
    <t>Приложение № 2                                                                             к Краткосрочному плану реализации Региональной программы капитального ремонта общего имущества в многоквартирных домах в Агрызском районе Республики Татарстан в 2016-2018годах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</si>
</sst>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##0.00_ "/>
  </numFmts>
  <fonts count="22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Tahoma"/>
      <family val="2"/>
      <charset val="204"/>
    </font>
    <font>
      <u/>
      <sz val="10"/>
      <color theme="10"/>
      <name val="Arial Cyr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2" borderId="0">
      <alignment horizontal="center" vertical="top"/>
    </xf>
    <xf numFmtId="0" fontId="2" fillId="2" borderId="0">
      <alignment horizontal="center" vertical="center"/>
    </xf>
    <xf numFmtId="0" fontId="3" fillId="2" borderId="0">
      <alignment horizontal="center" vertical="center"/>
    </xf>
    <xf numFmtId="0" fontId="4" fillId="2" borderId="0">
      <alignment horizontal="center" vertical="center"/>
    </xf>
    <xf numFmtId="0" fontId="2" fillId="2" borderId="0">
      <alignment horizontal="center" vertical="center"/>
    </xf>
    <xf numFmtId="0" fontId="5" fillId="2" borderId="0">
      <alignment horizontal="center" vertical="center"/>
    </xf>
    <xf numFmtId="0" fontId="1" fillId="2" borderId="0">
      <alignment horizontal="center" vertical="top"/>
    </xf>
    <xf numFmtId="0" fontId="6" fillId="2" borderId="0">
      <alignment horizontal="center"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8" fillId="2" borderId="1" xfId="2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8" fillId="0" borderId="0" xfId="1" applyNumberFormat="1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64" fontId="7" fillId="0" borderId="2" xfId="0" applyNumberFormat="1" applyFont="1" applyBorder="1" applyAlignment="1">
      <alignment vertical="center"/>
    </xf>
    <xf numFmtId="1" fontId="10" fillId="0" borderId="0" xfId="0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9" fillId="0" borderId="0" xfId="1" applyNumberFormat="1" applyFont="1" applyFill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2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2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/>
    </xf>
    <xf numFmtId="2" fontId="12" fillId="0" borderId="0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6" fillId="2" borderId="1" xfId="2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9" fillId="4" borderId="6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7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20" fillId="0" borderId="1" xfId="9" applyNumberFormat="1" applyFont="1" applyBorder="1" applyAlignment="1" applyProtection="1">
      <alignment horizontal="center" vertical="center" wrapText="1"/>
    </xf>
    <xf numFmtId="2" fontId="17" fillId="0" borderId="1" xfId="0" applyNumberFormat="1" applyFont="1" applyBorder="1" applyAlignment="1">
      <alignment vertical="center"/>
    </xf>
    <xf numFmtId="164" fontId="17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left" vertical="center" wrapText="1" shrinkToFit="1"/>
      <protection locked="0"/>
    </xf>
    <xf numFmtId="49" fontId="14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20" fillId="0" borderId="1" xfId="9" applyNumberFormat="1" applyFont="1" applyBorder="1" applyAlignment="1" applyProtection="1">
      <alignment horizontal="center" vertical="center" wrapText="1"/>
      <protection locked="0"/>
    </xf>
    <xf numFmtId="2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Border="1" applyAlignment="1" applyProtection="1">
      <alignment horizontal="left" vertical="center"/>
      <protection locked="0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center" vertical="center"/>
    </xf>
    <xf numFmtId="0" fontId="20" fillId="0" borderId="0" xfId="9" applyFont="1" applyAlignment="1" applyProtection="1">
      <alignment horizontal="center"/>
    </xf>
    <xf numFmtId="0" fontId="17" fillId="0" borderId="1" xfId="0" applyFont="1" applyBorder="1" applyAlignment="1">
      <alignment vertical="center" wrapText="1"/>
    </xf>
    <xf numFmtId="2" fontId="17" fillId="0" borderId="1" xfId="0" applyNumberFormat="1" applyFont="1" applyBorder="1" applyAlignment="1">
      <alignment horizontal="right" vertical="center"/>
    </xf>
    <xf numFmtId="164" fontId="17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164" fontId="17" fillId="0" borderId="1" xfId="0" applyNumberFormat="1" applyFont="1" applyBorder="1" applyAlignment="1">
      <alignment vertical="center"/>
    </xf>
    <xf numFmtId="2" fontId="17" fillId="0" borderId="2" xfId="0" applyNumberFormat="1" applyFont="1" applyBorder="1" applyAlignment="1">
      <alignment vertical="center"/>
    </xf>
    <xf numFmtId="1" fontId="17" fillId="0" borderId="1" xfId="0" applyNumberFormat="1" applyFont="1" applyBorder="1" applyAlignment="1">
      <alignment vertical="center"/>
    </xf>
    <xf numFmtId="0" fontId="19" fillId="4" borderId="2" xfId="0" applyFont="1" applyFill="1" applyBorder="1" applyAlignment="1">
      <alignment vertical="center"/>
    </xf>
    <xf numFmtId="0" fontId="19" fillId="4" borderId="9" xfId="0" applyFont="1" applyFill="1" applyBorder="1" applyAlignment="1">
      <alignment vertical="center"/>
    </xf>
    <xf numFmtId="0" fontId="18" fillId="4" borderId="10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2" fontId="17" fillId="3" borderId="1" xfId="0" applyNumberFormat="1" applyFont="1" applyFill="1" applyBorder="1" applyAlignment="1">
      <alignment horizontal="left" vertical="center"/>
    </xf>
    <xf numFmtId="2" fontId="21" fillId="3" borderId="1" xfId="0" applyNumberFormat="1" applyFont="1" applyFill="1" applyBorder="1" applyAlignment="1">
      <alignment vertical="center"/>
    </xf>
    <xf numFmtId="2" fontId="17" fillId="3" borderId="1" xfId="0" applyNumberFormat="1" applyFont="1" applyFill="1" applyBorder="1" applyAlignment="1">
      <alignment vertical="center"/>
    </xf>
    <xf numFmtId="2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vertical="center"/>
    </xf>
    <xf numFmtId="2" fontId="17" fillId="3" borderId="1" xfId="0" applyNumberFormat="1" applyFont="1" applyFill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7" fillId="3" borderId="1" xfId="0" applyNumberFormat="1" applyFont="1" applyFill="1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19" fillId="3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6" fillId="2" borderId="1" xfId="2" applyNumberFormat="1" applyFont="1" applyBorder="1" applyAlignment="1">
      <alignment horizontal="center" vertical="center" wrapText="1"/>
    </xf>
    <xf numFmtId="0" fontId="8" fillId="2" borderId="1" xfId="2" applyNumberFormat="1" applyFont="1" applyBorder="1" applyAlignment="1">
      <alignment horizontal="center" vertical="center" wrapText="1"/>
    </xf>
    <xf numFmtId="0" fontId="16" fillId="2" borderId="1" xfId="5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6" fillId="2" borderId="1" xfId="4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textRotation="90" wrapText="1"/>
    </xf>
    <xf numFmtId="0" fontId="8" fillId="0" borderId="0" xfId="1" applyNumberFormat="1" applyFont="1" applyFill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15" fillId="0" borderId="0" xfId="2" applyNumberFormat="1" applyFont="1" applyFill="1" applyAlignment="1">
      <alignment horizontal="center" vertical="center" wrapText="1"/>
    </xf>
    <xf numFmtId="0" fontId="15" fillId="0" borderId="11" xfId="2" applyNumberFormat="1" applyFont="1" applyFill="1" applyBorder="1" applyAlignment="1">
      <alignment horizontal="center" vertical="center" wrapText="1"/>
    </xf>
    <xf numFmtId="0" fontId="16" fillId="2" borderId="4" xfId="2" applyNumberFormat="1" applyFont="1" applyBorder="1" applyAlignment="1">
      <alignment horizontal="center" vertical="center" wrapText="1"/>
    </xf>
    <xf numFmtId="0" fontId="16" fillId="2" borderId="5" xfId="2" applyNumberFormat="1" applyFont="1" applyBorder="1" applyAlignment="1">
      <alignment horizontal="center" vertical="center" wrapText="1"/>
    </xf>
    <xf numFmtId="0" fontId="16" fillId="2" borderId="3" xfId="2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</cellXfs>
  <cellStyles count="10">
    <cellStyle name="S0" xfId="1"/>
    <cellStyle name="S1" xfId="2"/>
    <cellStyle name="S2" xfId="3"/>
    <cellStyle name="S3" xfId="4"/>
    <cellStyle name="S3_Лист1" xfId="5"/>
    <cellStyle name="S4" xfId="6"/>
    <cellStyle name="S5" xfId="7"/>
    <cellStyle name="S6" xfId="8"/>
    <cellStyle name="Гиперссылка" xfId="9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ksmp-184@yandex.ru" TargetMode="External"/><Relationship Id="rId3" Type="http://schemas.openxmlformats.org/officeDocument/2006/relationships/hyperlink" Target="mailto:uksmp-184@yandex.ru" TargetMode="External"/><Relationship Id="rId7" Type="http://schemas.openxmlformats.org/officeDocument/2006/relationships/hyperlink" Target="mailto:uksmp-184@yandex.ru" TargetMode="External"/><Relationship Id="rId2" Type="http://schemas.openxmlformats.org/officeDocument/2006/relationships/hyperlink" Target="mailto:uksmp-184@yandex.ru" TargetMode="External"/><Relationship Id="rId1" Type="http://schemas.openxmlformats.org/officeDocument/2006/relationships/hyperlink" Target="mailto:tersikomseti@mail.ru" TargetMode="External"/><Relationship Id="rId6" Type="http://schemas.openxmlformats.org/officeDocument/2006/relationships/hyperlink" Target="mailto:uksmp-184@yandex.ru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gulshat31@yandex.ru" TargetMode="External"/><Relationship Id="rId10" Type="http://schemas.openxmlformats.org/officeDocument/2006/relationships/hyperlink" Target="mailto:Agriz_des@zhes.ru" TargetMode="External"/><Relationship Id="rId4" Type="http://schemas.openxmlformats.org/officeDocument/2006/relationships/hyperlink" Target="mailto:mypYN@yandex.ru" TargetMode="External"/><Relationship Id="rId9" Type="http://schemas.openxmlformats.org/officeDocument/2006/relationships/hyperlink" Target="mailto:uksmp-184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3"/>
  <sheetViews>
    <sheetView tabSelected="1" topLeftCell="A14" workbookViewId="0">
      <selection activeCell="D2" sqref="D2:AZ5"/>
    </sheetView>
  </sheetViews>
  <sheetFormatPr defaultRowHeight="10.5" x14ac:dyDescent="0.2"/>
  <cols>
    <col min="1" max="1" width="3" style="11" customWidth="1"/>
    <col min="2" max="2" width="4.28515625" style="11" hidden="1" customWidth="1"/>
    <col min="3" max="3" width="2.5703125" style="15" hidden="1" customWidth="1"/>
    <col min="4" max="4" width="17.85546875" style="15" customWidth="1"/>
    <col min="5" max="5" width="12.140625" style="16" hidden="1" customWidth="1"/>
    <col min="6" max="6" width="35.7109375" style="15" hidden="1" customWidth="1"/>
    <col min="7" max="7" width="24.5703125" style="15" hidden="1" customWidth="1"/>
    <col min="8" max="8" width="10.7109375" style="16" hidden="1" customWidth="1"/>
    <col min="9" max="9" width="11.42578125" style="17" hidden="1" customWidth="1"/>
    <col min="10" max="10" width="7.42578125" style="19" hidden="1" customWidth="1"/>
    <col min="11" max="11" width="7.85546875" style="18" hidden="1" customWidth="1"/>
    <col min="12" max="12" width="13.85546875" style="19" hidden="1" customWidth="1"/>
    <col min="13" max="13" width="9.140625" style="19" hidden="1" customWidth="1"/>
    <col min="14" max="14" width="24.28515625" style="18" hidden="1" customWidth="1"/>
    <col min="15" max="15" width="17.85546875" style="18" hidden="1" customWidth="1"/>
    <col min="16" max="16" width="20.7109375" style="18" hidden="1" customWidth="1"/>
    <col min="17" max="19" width="9.140625" style="16" hidden="1" customWidth="1"/>
    <col min="20" max="20" width="12.85546875" style="8" hidden="1" customWidth="1"/>
    <col min="21" max="21" width="12.5703125" style="8" hidden="1" customWidth="1"/>
    <col min="22" max="23" width="12.140625" style="8" hidden="1" customWidth="1"/>
    <col min="24" max="24" width="10" style="20" hidden="1" customWidth="1"/>
    <col min="25" max="25" width="8.140625" style="20" hidden="1" customWidth="1"/>
    <col min="26" max="26" width="16.7109375" style="11" hidden="1" customWidth="1"/>
    <col min="27" max="27" width="20.7109375" style="11" hidden="1" customWidth="1"/>
    <col min="28" max="28" width="6.5703125" style="16" hidden="1" customWidth="1"/>
    <col min="29" max="29" width="7" style="16" hidden="1" customWidth="1"/>
    <col min="30" max="30" width="7.140625" style="16" hidden="1" customWidth="1"/>
    <col min="31" max="31" width="29.140625" style="16" hidden="1" customWidth="1"/>
    <col min="32" max="32" width="10" style="16" customWidth="1"/>
    <col min="33" max="33" width="0.140625" style="16" hidden="1" customWidth="1"/>
    <col min="34" max="34" width="12.5703125" style="16" hidden="1" customWidth="1"/>
    <col min="35" max="35" width="10.85546875" style="16" hidden="1" customWidth="1"/>
    <col min="36" max="36" width="13" style="16" hidden="1" customWidth="1"/>
    <col min="37" max="37" width="8.7109375" style="8" customWidth="1"/>
    <col min="38" max="38" width="8.42578125" style="8" customWidth="1"/>
    <col min="39" max="39" width="4.42578125" style="11" customWidth="1"/>
    <col min="40" max="40" width="10.140625" style="21" customWidth="1"/>
    <col min="41" max="41" width="4.7109375" style="11" customWidth="1"/>
    <col min="42" max="42" width="9.28515625" style="8" customWidth="1"/>
    <col min="43" max="43" width="6.85546875" style="22" customWidth="1"/>
    <col min="44" max="44" width="9.140625" style="8" customWidth="1"/>
    <col min="45" max="45" width="7.140625" style="22" customWidth="1"/>
    <col min="46" max="46" width="10" style="21" customWidth="1"/>
    <col min="47" max="47" width="4.5703125" style="22" customWidth="1"/>
    <col min="48" max="48" width="9.5703125" style="8" customWidth="1"/>
    <col min="49" max="49" width="4.5703125" style="22" customWidth="1"/>
    <col min="50" max="50" width="9" style="21" customWidth="1"/>
    <col min="51" max="51" width="3.85546875" style="11" hidden="1" customWidth="1"/>
    <col min="52" max="52" width="9" style="11" hidden="1" customWidth="1"/>
    <col min="53" max="53" width="9.140625" style="13" customWidth="1"/>
    <col min="54" max="54" width="10.140625" style="13" bestFit="1" customWidth="1"/>
    <col min="55" max="16384" width="9.140625" style="13"/>
  </cols>
  <sheetData>
    <row r="1" spans="1:54" s="25" customFormat="1" ht="58.5" customHeight="1" x14ac:dyDescent="0.2">
      <c r="A1" s="2"/>
      <c r="B1" s="2"/>
      <c r="C1" s="3"/>
      <c r="D1" s="6"/>
      <c r="E1" s="27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7" t="s">
        <v>145</v>
      </c>
      <c r="AT1" s="107"/>
      <c r="AU1" s="107"/>
      <c r="AV1" s="107"/>
      <c r="AW1" s="107"/>
      <c r="AX1" s="107"/>
      <c r="AY1" s="107"/>
      <c r="AZ1" s="2"/>
    </row>
    <row r="2" spans="1:54" s="25" customFormat="1" ht="11.25" customHeight="1" x14ac:dyDescent="0.2">
      <c r="A2" s="2"/>
      <c r="B2" s="2"/>
      <c r="C2" s="3"/>
      <c r="D2" s="108" t="s">
        <v>144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</row>
    <row r="3" spans="1:54" s="26" customFormat="1" ht="11.25" hidden="1" customHeight="1" x14ac:dyDescent="0.2">
      <c r="A3" s="4"/>
      <c r="B3" s="4"/>
      <c r="C3" s="5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</row>
    <row r="4" spans="1:54" s="26" customFormat="1" ht="68.25" hidden="1" customHeight="1" x14ac:dyDescent="0.2">
      <c r="A4" s="4"/>
      <c r="B4" s="4"/>
      <c r="C4" s="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</row>
    <row r="5" spans="1:54" s="25" customFormat="1" x14ac:dyDescent="0.2">
      <c r="A5" s="2"/>
      <c r="B5" s="2"/>
      <c r="C5" s="3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</row>
    <row r="6" spans="1:54" s="10" customFormat="1" ht="10.5" customHeight="1" x14ac:dyDescent="0.2">
      <c r="A6" s="98" t="s">
        <v>43</v>
      </c>
      <c r="B6" s="110" t="s">
        <v>49</v>
      </c>
      <c r="C6" s="98" t="s">
        <v>1</v>
      </c>
      <c r="D6" s="98" t="s">
        <v>11</v>
      </c>
      <c r="E6" s="101" t="s">
        <v>12</v>
      </c>
      <c r="F6" s="101" t="s">
        <v>44</v>
      </c>
      <c r="G6" s="106" t="s">
        <v>17</v>
      </c>
      <c r="H6" s="101" t="s">
        <v>18</v>
      </c>
      <c r="I6" s="101" t="s">
        <v>22</v>
      </c>
      <c r="J6" s="113" t="s">
        <v>23</v>
      </c>
      <c r="K6" s="101" t="s">
        <v>24</v>
      </c>
      <c r="L6" s="101" t="s">
        <v>19</v>
      </c>
      <c r="M6" s="101" t="s">
        <v>20</v>
      </c>
      <c r="N6" s="101" t="s">
        <v>21</v>
      </c>
      <c r="O6" s="101" t="s">
        <v>25</v>
      </c>
      <c r="P6" s="101" t="s">
        <v>26</v>
      </c>
      <c r="Q6" s="101" t="s">
        <v>27</v>
      </c>
      <c r="R6" s="101" t="s">
        <v>13</v>
      </c>
      <c r="S6" s="101" t="s">
        <v>14</v>
      </c>
      <c r="T6" s="106" t="s">
        <v>42</v>
      </c>
      <c r="U6" s="101" t="s">
        <v>35</v>
      </c>
      <c r="V6" s="101" t="s">
        <v>15</v>
      </c>
      <c r="W6" s="101"/>
      <c r="X6" s="101" t="s">
        <v>33</v>
      </c>
      <c r="Y6" s="101" t="s">
        <v>34</v>
      </c>
      <c r="Z6" s="100" t="s">
        <v>36</v>
      </c>
      <c r="AA6" s="101" t="s">
        <v>37</v>
      </c>
      <c r="AB6" s="104" t="s">
        <v>31</v>
      </c>
      <c r="AC6" s="104" t="s">
        <v>28</v>
      </c>
      <c r="AD6" s="104" t="s">
        <v>29</v>
      </c>
      <c r="AE6" s="101" t="s">
        <v>45</v>
      </c>
      <c r="AF6" s="101" t="s">
        <v>46</v>
      </c>
      <c r="AG6" s="102" t="s">
        <v>6</v>
      </c>
      <c r="AH6" s="102"/>
      <c r="AI6" s="102"/>
      <c r="AJ6" s="102"/>
      <c r="AK6" s="101" t="s">
        <v>32</v>
      </c>
      <c r="AL6" s="101" t="s">
        <v>39</v>
      </c>
      <c r="AM6" s="98" t="s">
        <v>40</v>
      </c>
      <c r="AN6" s="98"/>
      <c r="AO6" s="98" t="s">
        <v>2</v>
      </c>
      <c r="AP6" s="98"/>
      <c r="AQ6" s="98" t="s">
        <v>4</v>
      </c>
      <c r="AR6" s="98"/>
      <c r="AS6" s="98" t="s">
        <v>41</v>
      </c>
      <c r="AT6" s="98"/>
      <c r="AU6" s="98" t="s">
        <v>126</v>
      </c>
      <c r="AV6" s="98"/>
      <c r="AW6" s="98" t="s">
        <v>5</v>
      </c>
      <c r="AX6" s="98"/>
      <c r="AY6" s="99" t="s">
        <v>47</v>
      </c>
      <c r="AZ6" s="99"/>
    </row>
    <row r="7" spans="1:54" s="10" customFormat="1" ht="11.25" customHeight="1" x14ac:dyDescent="0.2">
      <c r="A7" s="98"/>
      <c r="B7" s="111"/>
      <c r="C7" s="98"/>
      <c r="D7" s="98"/>
      <c r="E7" s="101"/>
      <c r="F7" s="101"/>
      <c r="G7" s="106"/>
      <c r="H7" s="101"/>
      <c r="I7" s="101"/>
      <c r="J7" s="113"/>
      <c r="K7" s="101"/>
      <c r="L7" s="101"/>
      <c r="M7" s="101"/>
      <c r="N7" s="101"/>
      <c r="O7" s="101"/>
      <c r="P7" s="101"/>
      <c r="Q7" s="101"/>
      <c r="R7" s="101"/>
      <c r="S7" s="101"/>
      <c r="T7" s="106"/>
      <c r="U7" s="101"/>
      <c r="V7" s="104" t="s">
        <v>30</v>
      </c>
      <c r="W7" s="104" t="s">
        <v>16</v>
      </c>
      <c r="X7" s="101"/>
      <c r="Y7" s="101"/>
      <c r="Z7" s="101"/>
      <c r="AA7" s="101"/>
      <c r="AB7" s="104"/>
      <c r="AC7" s="104"/>
      <c r="AD7" s="104"/>
      <c r="AE7" s="101"/>
      <c r="AF7" s="103"/>
      <c r="AG7" s="102" t="s">
        <v>8</v>
      </c>
      <c r="AH7" s="102" t="s">
        <v>48</v>
      </c>
      <c r="AI7" s="102" t="s">
        <v>9</v>
      </c>
      <c r="AJ7" s="102" t="s">
        <v>10</v>
      </c>
      <c r="AK7" s="101"/>
      <c r="AL7" s="101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9"/>
      <c r="AZ7" s="99"/>
    </row>
    <row r="8" spans="1:54" s="10" customFormat="1" ht="27.75" customHeight="1" x14ac:dyDescent="0.2">
      <c r="A8" s="98"/>
      <c r="B8" s="111"/>
      <c r="C8" s="98"/>
      <c r="D8" s="98"/>
      <c r="E8" s="101"/>
      <c r="F8" s="101"/>
      <c r="G8" s="106"/>
      <c r="H8" s="101"/>
      <c r="I8" s="101"/>
      <c r="J8" s="113"/>
      <c r="K8" s="101"/>
      <c r="L8" s="101"/>
      <c r="M8" s="101"/>
      <c r="N8" s="101"/>
      <c r="O8" s="101"/>
      <c r="P8" s="101"/>
      <c r="Q8" s="101"/>
      <c r="R8" s="101"/>
      <c r="S8" s="101"/>
      <c r="T8" s="106"/>
      <c r="U8" s="101"/>
      <c r="V8" s="104"/>
      <c r="W8" s="104"/>
      <c r="X8" s="101"/>
      <c r="Y8" s="101"/>
      <c r="Z8" s="101"/>
      <c r="AA8" s="101"/>
      <c r="AB8" s="104"/>
      <c r="AC8" s="104"/>
      <c r="AD8" s="104"/>
      <c r="AE8" s="101"/>
      <c r="AF8" s="103"/>
      <c r="AG8" s="103"/>
      <c r="AH8" s="102"/>
      <c r="AI8" s="102"/>
      <c r="AJ8" s="102"/>
      <c r="AK8" s="101"/>
      <c r="AL8" s="101"/>
      <c r="AM8" s="101"/>
      <c r="AN8" s="101"/>
      <c r="AO8" s="101"/>
      <c r="AP8" s="101"/>
      <c r="AQ8" s="101"/>
      <c r="AR8" s="101"/>
      <c r="AS8" s="98"/>
      <c r="AT8" s="98"/>
      <c r="AU8" s="98"/>
      <c r="AV8" s="98"/>
      <c r="AW8" s="98"/>
      <c r="AX8" s="98"/>
      <c r="AY8" s="99"/>
      <c r="AZ8" s="99"/>
    </row>
    <row r="9" spans="1:54" s="10" customFormat="1" ht="27" customHeight="1" x14ac:dyDescent="0.2">
      <c r="A9" s="98"/>
      <c r="B9" s="112"/>
      <c r="C9" s="98"/>
      <c r="D9" s="98"/>
      <c r="E9" s="101"/>
      <c r="F9" s="101"/>
      <c r="G9" s="106"/>
      <c r="H9" s="101"/>
      <c r="I9" s="101"/>
      <c r="J9" s="113"/>
      <c r="K9" s="101"/>
      <c r="L9" s="101"/>
      <c r="M9" s="101"/>
      <c r="N9" s="101"/>
      <c r="O9" s="101"/>
      <c r="P9" s="101"/>
      <c r="Q9" s="101"/>
      <c r="R9" s="101"/>
      <c r="S9" s="101"/>
      <c r="T9" s="106"/>
      <c r="U9" s="101"/>
      <c r="V9" s="104"/>
      <c r="W9" s="104"/>
      <c r="X9" s="101"/>
      <c r="Y9" s="101"/>
      <c r="Z9" s="101"/>
      <c r="AA9" s="101"/>
      <c r="AB9" s="104"/>
      <c r="AC9" s="104"/>
      <c r="AD9" s="104"/>
      <c r="AE9" s="103"/>
      <c r="AF9" s="40" t="s">
        <v>38</v>
      </c>
      <c r="AG9" s="40" t="s">
        <v>38</v>
      </c>
      <c r="AH9" s="40" t="s">
        <v>38</v>
      </c>
      <c r="AI9" s="40" t="s">
        <v>38</v>
      </c>
      <c r="AJ9" s="40" t="s">
        <v>38</v>
      </c>
      <c r="AK9" s="41" t="s">
        <v>38</v>
      </c>
      <c r="AL9" s="41" t="s">
        <v>38</v>
      </c>
      <c r="AM9" s="42" t="s">
        <v>3</v>
      </c>
      <c r="AN9" s="42" t="s">
        <v>38</v>
      </c>
      <c r="AO9" s="42" t="s">
        <v>3</v>
      </c>
      <c r="AP9" s="42" t="s">
        <v>38</v>
      </c>
      <c r="AQ9" s="42" t="s">
        <v>3</v>
      </c>
      <c r="AR9" s="42" t="s">
        <v>38</v>
      </c>
      <c r="AS9" s="42" t="s">
        <v>7</v>
      </c>
      <c r="AT9" s="42" t="s">
        <v>38</v>
      </c>
      <c r="AU9" s="42" t="s">
        <v>125</v>
      </c>
      <c r="AV9" s="42" t="s">
        <v>38</v>
      </c>
      <c r="AW9" s="42" t="s">
        <v>7</v>
      </c>
      <c r="AX9" s="42" t="s">
        <v>38</v>
      </c>
      <c r="AY9" s="1" t="s">
        <v>7</v>
      </c>
      <c r="AZ9" s="1" t="s">
        <v>38</v>
      </c>
    </row>
    <row r="10" spans="1:54" s="10" customFormat="1" ht="12" thickBot="1" x14ac:dyDescent="0.25">
      <c r="A10" s="43">
        <v>1</v>
      </c>
      <c r="B10" s="43">
        <v>2</v>
      </c>
      <c r="C10" s="43">
        <v>3</v>
      </c>
      <c r="D10" s="43">
        <v>4</v>
      </c>
      <c r="E10" s="43">
        <v>5</v>
      </c>
      <c r="F10" s="43">
        <v>6</v>
      </c>
      <c r="G10" s="43">
        <v>7</v>
      </c>
      <c r="H10" s="43">
        <v>8</v>
      </c>
      <c r="I10" s="43">
        <v>9</v>
      </c>
      <c r="J10" s="44">
        <v>10</v>
      </c>
      <c r="K10" s="43">
        <v>11</v>
      </c>
      <c r="L10" s="43">
        <v>12</v>
      </c>
      <c r="M10" s="43">
        <v>13</v>
      </c>
      <c r="N10" s="43">
        <v>14</v>
      </c>
      <c r="O10" s="43">
        <v>15</v>
      </c>
      <c r="P10" s="43">
        <v>16</v>
      </c>
      <c r="Q10" s="43">
        <v>17</v>
      </c>
      <c r="R10" s="43">
        <v>18</v>
      </c>
      <c r="S10" s="43">
        <v>19</v>
      </c>
      <c r="T10" s="43">
        <v>20</v>
      </c>
      <c r="U10" s="43">
        <v>21</v>
      </c>
      <c r="V10" s="43">
        <v>22</v>
      </c>
      <c r="W10" s="43">
        <v>23</v>
      </c>
      <c r="X10" s="43">
        <v>24</v>
      </c>
      <c r="Y10" s="43">
        <v>25</v>
      </c>
      <c r="Z10" s="43">
        <v>26</v>
      </c>
      <c r="AA10" s="43">
        <v>27</v>
      </c>
      <c r="AB10" s="43">
        <v>28</v>
      </c>
      <c r="AC10" s="43">
        <v>29</v>
      </c>
      <c r="AD10" s="43">
        <v>30</v>
      </c>
      <c r="AE10" s="43">
        <v>31</v>
      </c>
      <c r="AF10" s="43">
        <v>32</v>
      </c>
      <c r="AG10" s="43">
        <v>33</v>
      </c>
      <c r="AH10" s="43">
        <v>34</v>
      </c>
      <c r="AI10" s="43">
        <v>35</v>
      </c>
      <c r="AJ10" s="43">
        <v>36</v>
      </c>
      <c r="AK10" s="43">
        <v>37</v>
      </c>
      <c r="AL10" s="43">
        <v>38</v>
      </c>
      <c r="AM10" s="43">
        <v>39</v>
      </c>
      <c r="AN10" s="43">
        <v>40</v>
      </c>
      <c r="AO10" s="43">
        <v>41</v>
      </c>
      <c r="AP10" s="43">
        <v>42</v>
      </c>
      <c r="AQ10" s="43">
        <v>49</v>
      </c>
      <c r="AR10" s="43">
        <v>50</v>
      </c>
      <c r="AS10" s="43">
        <v>63</v>
      </c>
      <c r="AT10" s="43">
        <v>64</v>
      </c>
      <c r="AU10" s="43">
        <v>69</v>
      </c>
      <c r="AV10" s="43">
        <v>70</v>
      </c>
      <c r="AW10" s="43">
        <v>71</v>
      </c>
      <c r="AX10" s="43">
        <v>72</v>
      </c>
      <c r="AY10" s="9">
        <v>84</v>
      </c>
      <c r="AZ10" s="9">
        <v>85</v>
      </c>
    </row>
    <row r="11" spans="1:54" ht="12.75" x14ac:dyDescent="0.2">
      <c r="A11" s="45" t="s">
        <v>50</v>
      </c>
      <c r="B11" s="46"/>
      <c r="C11" s="47"/>
      <c r="D11" s="45" t="s">
        <v>58</v>
      </c>
      <c r="E11" s="48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28"/>
      <c r="AZ11" s="28"/>
    </row>
    <row r="12" spans="1:54" s="30" customFormat="1" ht="23.25" customHeight="1" x14ac:dyDescent="0.2">
      <c r="A12" s="50">
        <v>1</v>
      </c>
      <c r="B12" s="50"/>
      <c r="C12" s="51"/>
      <c r="D12" s="52" t="s">
        <v>77</v>
      </c>
      <c r="E12" s="53" t="s">
        <v>52</v>
      </c>
      <c r="F12" s="54" t="s">
        <v>59</v>
      </c>
      <c r="G12" s="54" t="s">
        <v>66</v>
      </c>
      <c r="H12" s="53">
        <v>422230</v>
      </c>
      <c r="I12" s="55" t="s">
        <v>60</v>
      </c>
      <c r="J12" s="53">
        <v>27</v>
      </c>
      <c r="K12" s="55"/>
      <c r="L12" s="53">
        <v>1601008711</v>
      </c>
      <c r="M12" s="53">
        <v>160101001</v>
      </c>
      <c r="N12" s="56" t="s">
        <v>62</v>
      </c>
      <c r="O12" s="57" t="s">
        <v>98</v>
      </c>
      <c r="P12" s="58" t="s">
        <v>63</v>
      </c>
      <c r="Q12" s="53">
        <v>5</v>
      </c>
      <c r="R12" s="57" t="s">
        <v>90</v>
      </c>
      <c r="S12" s="53">
        <v>2</v>
      </c>
      <c r="T12" s="53">
        <v>4734.3</v>
      </c>
      <c r="U12" s="53">
        <v>3302.6</v>
      </c>
      <c r="V12" s="53">
        <v>3302.6</v>
      </c>
      <c r="W12" s="53">
        <v>2944.2</v>
      </c>
      <c r="X12" s="53">
        <v>70</v>
      </c>
      <c r="Y12" s="53">
        <v>153</v>
      </c>
      <c r="Z12" s="53" t="s">
        <v>64</v>
      </c>
      <c r="AA12" s="56" t="s">
        <v>65</v>
      </c>
      <c r="AB12" s="53">
        <v>1972</v>
      </c>
      <c r="AC12" s="53">
        <v>34</v>
      </c>
      <c r="AD12" s="53">
        <v>2010</v>
      </c>
      <c r="AE12" s="54" t="s">
        <v>51</v>
      </c>
      <c r="AF12" s="59">
        <f>AR12+AK12+AL12</f>
        <v>876948.67</v>
      </c>
      <c r="AG12" s="59"/>
      <c r="AH12" s="59">
        <f>AF12*26.6%</f>
        <v>233268.34622000004</v>
      </c>
      <c r="AI12" s="59">
        <f>AF12*25.27%</f>
        <v>221604.92890899998</v>
      </c>
      <c r="AJ12" s="59">
        <v>295270.08</v>
      </c>
      <c r="AK12" s="55">
        <v>8597.5300000000007</v>
      </c>
      <c r="AL12" s="55">
        <v>8597.5300000000007</v>
      </c>
      <c r="AM12" s="55"/>
      <c r="AN12" s="55"/>
      <c r="AO12" s="55"/>
      <c r="AP12" s="55"/>
      <c r="AQ12" s="55">
        <v>660</v>
      </c>
      <c r="AR12" s="59">
        <v>859753.61</v>
      </c>
      <c r="AS12" s="55"/>
      <c r="AT12" s="59"/>
      <c r="AU12" s="55"/>
      <c r="AV12" s="59"/>
      <c r="AW12" s="55"/>
      <c r="AX12" s="55"/>
      <c r="AY12" s="29"/>
      <c r="AZ12" s="29"/>
    </row>
    <row r="13" spans="1:54" s="30" customFormat="1" ht="23.25" customHeight="1" x14ac:dyDescent="0.2">
      <c r="A13" s="50">
        <v>2</v>
      </c>
      <c r="B13" s="50"/>
      <c r="C13" s="51"/>
      <c r="D13" s="52" t="s">
        <v>80</v>
      </c>
      <c r="E13" s="53" t="s">
        <v>52</v>
      </c>
      <c r="F13" s="54" t="s">
        <v>59</v>
      </c>
      <c r="G13" s="54" t="s">
        <v>66</v>
      </c>
      <c r="H13" s="53">
        <v>422230</v>
      </c>
      <c r="I13" s="55" t="s">
        <v>60</v>
      </c>
      <c r="J13" s="53">
        <v>27</v>
      </c>
      <c r="K13" s="55"/>
      <c r="L13" s="53">
        <v>1601008711</v>
      </c>
      <c r="M13" s="53">
        <v>160101001</v>
      </c>
      <c r="N13" s="56" t="s">
        <v>62</v>
      </c>
      <c r="O13" s="57" t="s">
        <v>98</v>
      </c>
      <c r="P13" s="58" t="s">
        <v>63</v>
      </c>
      <c r="Q13" s="53">
        <v>5</v>
      </c>
      <c r="R13" s="57" t="s">
        <v>90</v>
      </c>
      <c r="S13" s="53">
        <v>2</v>
      </c>
      <c r="T13" s="60">
        <v>3925.5</v>
      </c>
      <c r="U13" s="60">
        <v>3925.5</v>
      </c>
      <c r="V13" s="60" t="s">
        <v>123</v>
      </c>
      <c r="W13" s="60">
        <v>3799.7</v>
      </c>
      <c r="X13" s="61">
        <v>90</v>
      </c>
      <c r="Y13" s="61">
        <v>215</v>
      </c>
      <c r="Z13" s="62" t="s">
        <v>113</v>
      </c>
      <c r="AA13" s="56" t="s">
        <v>117</v>
      </c>
      <c r="AB13" s="62">
        <v>1988</v>
      </c>
      <c r="AC13" s="62">
        <v>16</v>
      </c>
      <c r="AD13" s="62">
        <v>2010</v>
      </c>
      <c r="AE13" s="54" t="s">
        <v>51</v>
      </c>
      <c r="AF13" s="59">
        <f>AT13+AK13+AL13+AV13</f>
        <v>4209007.5599999996</v>
      </c>
      <c r="AG13" s="59"/>
      <c r="AH13" s="59">
        <f>AF13*26.61%</f>
        <v>1120016.9117159999</v>
      </c>
      <c r="AI13" s="59">
        <f>AF13*25.27%</f>
        <v>1063616.2104119998</v>
      </c>
      <c r="AJ13" s="59">
        <v>2266481.42</v>
      </c>
      <c r="AK13" s="55">
        <v>41264.78</v>
      </c>
      <c r="AL13" s="55">
        <v>41264.78</v>
      </c>
      <c r="AM13" s="55"/>
      <c r="AN13" s="55"/>
      <c r="AO13" s="55"/>
      <c r="AP13" s="55"/>
      <c r="AQ13" s="55"/>
      <c r="AR13" s="55"/>
      <c r="AS13" s="59">
        <v>1115</v>
      </c>
      <c r="AT13" s="59">
        <v>4117707</v>
      </c>
      <c r="AU13" s="55">
        <v>1</v>
      </c>
      <c r="AV13" s="59">
        <v>8771</v>
      </c>
      <c r="AW13" s="55"/>
      <c r="AX13" s="55"/>
      <c r="AY13" s="29"/>
      <c r="AZ13" s="29"/>
      <c r="BB13" s="38"/>
    </row>
    <row r="14" spans="1:54" s="30" customFormat="1" ht="22.5" x14ac:dyDescent="0.2">
      <c r="A14" s="50">
        <v>3</v>
      </c>
      <c r="B14" s="50"/>
      <c r="C14" s="51"/>
      <c r="D14" s="52" t="s">
        <v>78</v>
      </c>
      <c r="E14" s="57" t="s">
        <v>102</v>
      </c>
      <c r="F14" s="63" t="s">
        <v>82</v>
      </c>
      <c r="G14" s="63" t="s">
        <v>83</v>
      </c>
      <c r="H14" s="57" t="s">
        <v>69</v>
      </c>
      <c r="I14" s="63" t="s">
        <v>97</v>
      </c>
      <c r="J14" s="57" t="s">
        <v>84</v>
      </c>
      <c r="K14" s="57"/>
      <c r="L14" s="57" t="s">
        <v>85</v>
      </c>
      <c r="M14" s="57" t="s">
        <v>86</v>
      </c>
      <c r="N14" s="64" t="s">
        <v>87</v>
      </c>
      <c r="O14" s="57" t="s">
        <v>99</v>
      </c>
      <c r="P14" s="65" t="s">
        <v>88</v>
      </c>
      <c r="Q14" s="57" t="s">
        <v>89</v>
      </c>
      <c r="R14" s="57" t="s">
        <v>90</v>
      </c>
      <c r="S14" s="57" t="s">
        <v>91</v>
      </c>
      <c r="T14" s="66">
        <v>4100</v>
      </c>
      <c r="U14" s="66">
        <v>3766</v>
      </c>
      <c r="V14" s="66">
        <v>3766</v>
      </c>
      <c r="W14" s="66">
        <v>3578.4</v>
      </c>
      <c r="X14" s="57" t="s">
        <v>92</v>
      </c>
      <c r="Y14" s="57" t="s">
        <v>93</v>
      </c>
      <c r="Z14" s="57" t="s">
        <v>94</v>
      </c>
      <c r="AA14" s="67" t="s">
        <v>95</v>
      </c>
      <c r="AB14" s="57" t="s">
        <v>96</v>
      </c>
      <c r="AC14" s="66">
        <v>26</v>
      </c>
      <c r="AD14" s="68" t="s">
        <v>124</v>
      </c>
      <c r="AE14" s="54" t="s">
        <v>51</v>
      </c>
      <c r="AF14" s="59">
        <f>AK14+AL14+AX14</f>
        <v>1393875.9</v>
      </c>
      <c r="AG14" s="59"/>
      <c r="AH14" s="59">
        <f>AF14*26.61%</f>
        <v>370910.37698999996</v>
      </c>
      <c r="AI14" s="59">
        <f>AF14*25.27%</f>
        <v>352232.43992999993</v>
      </c>
      <c r="AJ14" s="59">
        <v>670733.07999999996</v>
      </c>
      <c r="AK14" s="55">
        <v>13665.45</v>
      </c>
      <c r="AL14" s="55">
        <v>13665.45</v>
      </c>
      <c r="AM14" s="55"/>
      <c r="AN14" s="55"/>
      <c r="AO14" s="55"/>
      <c r="AP14" s="55"/>
      <c r="AQ14" s="55"/>
      <c r="AR14" s="55"/>
      <c r="AS14" s="59"/>
      <c r="AT14" s="59"/>
      <c r="AU14" s="55"/>
      <c r="AV14" s="59"/>
      <c r="AW14" s="55">
        <v>420</v>
      </c>
      <c r="AX14" s="59">
        <v>1366545</v>
      </c>
      <c r="AY14" s="29"/>
      <c r="AZ14" s="29"/>
    </row>
    <row r="15" spans="1:54" s="30" customFormat="1" ht="25.5" customHeight="1" x14ac:dyDescent="0.2">
      <c r="A15" s="50">
        <v>4</v>
      </c>
      <c r="B15" s="50"/>
      <c r="C15" s="51"/>
      <c r="D15" s="52" t="s">
        <v>81</v>
      </c>
      <c r="E15" s="53" t="s">
        <v>52</v>
      </c>
      <c r="F15" s="54" t="s">
        <v>59</v>
      </c>
      <c r="G15" s="54" t="s">
        <v>66</v>
      </c>
      <c r="H15" s="53">
        <v>422230</v>
      </c>
      <c r="I15" s="55" t="s">
        <v>60</v>
      </c>
      <c r="J15" s="53">
        <v>27</v>
      </c>
      <c r="K15" s="55"/>
      <c r="L15" s="53">
        <v>1601008711</v>
      </c>
      <c r="M15" s="53">
        <v>160101001</v>
      </c>
      <c r="N15" s="56" t="s">
        <v>62</v>
      </c>
      <c r="O15" s="57" t="s">
        <v>98</v>
      </c>
      <c r="P15" s="58" t="s">
        <v>63</v>
      </c>
      <c r="Q15" s="53">
        <v>5</v>
      </c>
      <c r="R15" s="57" t="s">
        <v>90</v>
      </c>
      <c r="S15" s="53">
        <v>3</v>
      </c>
      <c r="T15" s="66">
        <v>3412.5</v>
      </c>
      <c r="U15" s="66">
        <v>2662.4</v>
      </c>
      <c r="V15" s="66">
        <v>2466.8000000000002</v>
      </c>
      <c r="W15" s="66">
        <v>2271.1999999999998</v>
      </c>
      <c r="X15" s="57" t="s">
        <v>119</v>
      </c>
      <c r="Y15" s="57" t="s">
        <v>120</v>
      </c>
      <c r="Z15" s="57" t="s">
        <v>121</v>
      </c>
      <c r="AA15" s="67" t="s">
        <v>117</v>
      </c>
      <c r="AB15" s="57" t="s">
        <v>122</v>
      </c>
      <c r="AC15" s="66">
        <v>28</v>
      </c>
      <c r="AD15" s="68" t="s">
        <v>124</v>
      </c>
      <c r="AE15" s="54" t="s">
        <v>51</v>
      </c>
      <c r="AF15" s="59">
        <f>AX15+AK15+AL15</f>
        <v>1452874.7400000002</v>
      </c>
      <c r="AG15" s="59"/>
      <c r="AH15" s="59">
        <v>386605.04</v>
      </c>
      <c r="AI15" s="59">
        <v>367141.24</v>
      </c>
      <c r="AJ15" s="59">
        <v>699128.46</v>
      </c>
      <c r="AK15" s="55">
        <v>14243.87</v>
      </c>
      <c r="AL15" s="55">
        <v>14243.87</v>
      </c>
      <c r="AM15" s="55"/>
      <c r="AN15" s="55"/>
      <c r="AO15" s="55"/>
      <c r="AP15" s="55"/>
      <c r="AQ15" s="55"/>
      <c r="AR15" s="55"/>
      <c r="AS15" s="59"/>
      <c r="AT15" s="59"/>
      <c r="AU15" s="55"/>
      <c r="AV15" s="59"/>
      <c r="AW15" s="55">
        <v>450</v>
      </c>
      <c r="AX15" s="59">
        <v>1424387</v>
      </c>
      <c r="AY15" s="29"/>
      <c r="AZ15" s="29"/>
    </row>
    <row r="16" spans="1:54" s="30" customFormat="1" ht="25.5" customHeight="1" x14ac:dyDescent="0.2">
      <c r="A16" s="50">
        <v>5</v>
      </c>
      <c r="B16" s="50"/>
      <c r="C16" s="51"/>
      <c r="D16" s="52" t="s">
        <v>79</v>
      </c>
      <c r="E16" s="53" t="s">
        <v>52</v>
      </c>
      <c r="F16" s="54" t="s">
        <v>59</v>
      </c>
      <c r="G16" s="54" t="s">
        <v>66</v>
      </c>
      <c r="H16" s="53">
        <v>422230</v>
      </c>
      <c r="I16" s="55" t="s">
        <v>60</v>
      </c>
      <c r="J16" s="53">
        <v>27</v>
      </c>
      <c r="K16" s="55"/>
      <c r="L16" s="53">
        <v>1601008711</v>
      </c>
      <c r="M16" s="53">
        <v>160101001</v>
      </c>
      <c r="N16" s="56" t="s">
        <v>62</v>
      </c>
      <c r="O16" s="57" t="s">
        <v>98</v>
      </c>
      <c r="P16" s="58" t="s">
        <v>63</v>
      </c>
      <c r="Q16" s="53">
        <v>5</v>
      </c>
      <c r="R16" s="55" t="s">
        <v>112</v>
      </c>
      <c r="S16" s="53">
        <v>2</v>
      </c>
      <c r="T16" s="60">
        <v>5395.1</v>
      </c>
      <c r="U16" s="60">
        <v>5395.1</v>
      </c>
      <c r="V16" s="60">
        <v>5395.1</v>
      </c>
      <c r="W16" s="60">
        <v>4368.8</v>
      </c>
      <c r="X16" s="61">
        <v>95</v>
      </c>
      <c r="Y16" s="61">
        <v>210</v>
      </c>
      <c r="Z16" s="57" t="s">
        <v>94</v>
      </c>
      <c r="AA16" s="69" t="s">
        <v>117</v>
      </c>
      <c r="AB16" s="62">
        <v>1994</v>
      </c>
      <c r="AC16" s="62">
        <v>30</v>
      </c>
      <c r="AD16" s="62">
        <v>2011</v>
      </c>
      <c r="AE16" s="54" t="s">
        <v>51</v>
      </c>
      <c r="AF16" s="59">
        <f>AN16+AP16+AX16+AK16+AL16+AV16</f>
        <v>7184688.3200000003</v>
      </c>
      <c r="AG16" s="59"/>
      <c r="AH16" s="59">
        <f>AF16*26.6%</f>
        <v>1911127.0931200001</v>
      </c>
      <c r="AI16" s="59">
        <f>AF16*25.26%</f>
        <v>1814852.269632</v>
      </c>
      <c r="AJ16" s="59">
        <v>3452727.75</v>
      </c>
      <c r="AK16" s="55">
        <v>70438.12</v>
      </c>
      <c r="AL16" s="55">
        <v>70438.12</v>
      </c>
      <c r="AM16" s="55">
        <v>1650</v>
      </c>
      <c r="AN16" s="55">
        <v>2618446.09</v>
      </c>
      <c r="AO16" s="55">
        <v>900</v>
      </c>
      <c r="AP16" s="55">
        <v>1611530.54</v>
      </c>
      <c r="AQ16" s="55"/>
      <c r="AR16" s="55"/>
      <c r="AS16" s="59"/>
      <c r="AT16" s="59"/>
      <c r="AU16" s="55">
        <v>1</v>
      </c>
      <c r="AV16" s="59">
        <v>12181</v>
      </c>
      <c r="AW16" s="55">
        <v>240</v>
      </c>
      <c r="AX16" s="55">
        <v>2801654.45</v>
      </c>
      <c r="AY16" s="29"/>
      <c r="AZ16" s="29"/>
      <c r="BB16" s="38"/>
    </row>
    <row r="17" spans="1:54" s="30" customFormat="1" ht="24" customHeight="1" x14ac:dyDescent="0.2">
      <c r="A17" s="50">
        <v>6</v>
      </c>
      <c r="B17" s="50"/>
      <c r="C17" s="51"/>
      <c r="D17" s="52" t="s">
        <v>67</v>
      </c>
      <c r="E17" s="62" t="s">
        <v>52</v>
      </c>
      <c r="F17" s="54" t="s">
        <v>68</v>
      </c>
      <c r="G17" s="54" t="s">
        <v>74</v>
      </c>
      <c r="H17" s="70" t="s">
        <v>69</v>
      </c>
      <c r="I17" s="71" t="s">
        <v>70</v>
      </c>
      <c r="J17" s="70" t="s">
        <v>71</v>
      </c>
      <c r="K17" s="70"/>
      <c r="L17" s="61">
        <v>1601002999</v>
      </c>
      <c r="M17" s="61">
        <v>160101001</v>
      </c>
      <c r="N17" s="71" t="s">
        <v>72</v>
      </c>
      <c r="O17" s="70" t="s">
        <v>73</v>
      </c>
      <c r="P17" s="58" t="s">
        <v>75</v>
      </c>
      <c r="Q17" s="62">
        <v>5</v>
      </c>
      <c r="R17" s="55" t="s">
        <v>112</v>
      </c>
      <c r="S17" s="62">
        <v>2</v>
      </c>
      <c r="T17" s="72">
        <v>3787.3</v>
      </c>
      <c r="U17" s="60">
        <v>2783.48</v>
      </c>
      <c r="V17" s="60">
        <v>2783.48</v>
      </c>
      <c r="W17" s="60">
        <v>1271.42</v>
      </c>
      <c r="X17" s="61">
        <v>86</v>
      </c>
      <c r="Y17" s="61">
        <v>192</v>
      </c>
      <c r="Z17" s="62" t="s">
        <v>64</v>
      </c>
      <c r="AA17" s="55" t="s">
        <v>76</v>
      </c>
      <c r="AB17" s="62">
        <v>1974</v>
      </c>
      <c r="AC17" s="62">
        <v>72</v>
      </c>
      <c r="AD17" s="62">
        <v>2011</v>
      </c>
      <c r="AE17" s="54" t="s">
        <v>51</v>
      </c>
      <c r="AF17" s="59">
        <f>AK17+AL17+AR17</f>
        <v>1594462.3599999999</v>
      </c>
      <c r="AG17" s="59"/>
      <c r="AH17" s="59">
        <v>407133</v>
      </c>
      <c r="AI17" s="59">
        <v>386631</v>
      </c>
      <c r="AJ17" s="59">
        <v>800698.36</v>
      </c>
      <c r="AK17" s="59">
        <v>15631.98</v>
      </c>
      <c r="AL17" s="59">
        <v>15631.98</v>
      </c>
      <c r="AM17" s="55"/>
      <c r="AN17" s="55"/>
      <c r="AO17" s="55"/>
      <c r="AP17" s="55"/>
      <c r="AQ17" s="55">
        <v>3034.97</v>
      </c>
      <c r="AR17" s="59">
        <v>1563198.4</v>
      </c>
      <c r="AS17" s="59"/>
      <c r="AT17" s="59"/>
      <c r="AU17" s="55"/>
      <c r="AV17" s="59"/>
      <c r="AW17" s="55"/>
      <c r="AX17" s="59"/>
      <c r="AY17" s="29"/>
      <c r="AZ17" s="29"/>
    </row>
    <row r="18" spans="1:54" s="30" customFormat="1" ht="23.25" customHeight="1" x14ac:dyDescent="0.2">
      <c r="A18" s="50">
        <v>7</v>
      </c>
      <c r="B18" s="50"/>
      <c r="C18" s="51"/>
      <c r="D18" s="52" t="s">
        <v>101</v>
      </c>
      <c r="E18" s="53" t="s">
        <v>52</v>
      </c>
      <c r="F18" s="54" t="s">
        <v>59</v>
      </c>
      <c r="G18" s="54" t="s">
        <v>66</v>
      </c>
      <c r="H18" s="53">
        <v>422230</v>
      </c>
      <c r="I18" s="55" t="s">
        <v>60</v>
      </c>
      <c r="J18" s="53">
        <v>27</v>
      </c>
      <c r="K18" s="55"/>
      <c r="L18" s="53">
        <v>1601008711</v>
      </c>
      <c r="M18" s="53">
        <v>160101001</v>
      </c>
      <c r="N18" s="56" t="s">
        <v>62</v>
      </c>
      <c r="O18" s="57" t="s">
        <v>98</v>
      </c>
      <c r="P18" s="58" t="s">
        <v>63</v>
      </c>
      <c r="Q18" s="53">
        <v>2</v>
      </c>
      <c r="R18" s="55" t="s">
        <v>112</v>
      </c>
      <c r="S18" s="53">
        <v>2</v>
      </c>
      <c r="T18" s="60" t="s">
        <v>115</v>
      </c>
      <c r="U18" s="60" t="s">
        <v>115</v>
      </c>
      <c r="V18" s="60" t="s">
        <v>115</v>
      </c>
      <c r="W18" s="60" t="s">
        <v>116</v>
      </c>
      <c r="X18" s="61">
        <v>8</v>
      </c>
      <c r="Y18" s="61">
        <v>22</v>
      </c>
      <c r="Z18" s="57" t="s">
        <v>94</v>
      </c>
      <c r="AA18" s="54" t="s">
        <v>118</v>
      </c>
      <c r="AB18" s="62">
        <v>1950</v>
      </c>
      <c r="AC18" s="62">
        <v>7</v>
      </c>
      <c r="AD18" s="62">
        <v>2010</v>
      </c>
      <c r="AE18" s="54" t="s">
        <v>51</v>
      </c>
      <c r="AF18" s="59">
        <f>AK18+AL18+AT18+AX18</f>
        <v>2961909</v>
      </c>
      <c r="AG18" s="59"/>
      <c r="AH18" s="59">
        <f>AF18*26.6%</f>
        <v>787867.79399999999</v>
      </c>
      <c r="AI18" s="59">
        <f>AF18*25.26%</f>
        <v>748178.21340000001</v>
      </c>
      <c r="AJ18" s="59">
        <f>AF18*48.14%</f>
        <v>1425862.9926</v>
      </c>
      <c r="AK18" s="55">
        <v>29038.32</v>
      </c>
      <c r="AL18" s="55">
        <v>29038.32</v>
      </c>
      <c r="AM18" s="55"/>
      <c r="AN18" s="55"/>
      <c r="AO18" s="55"/>
      <c r="AP18" s="55"/>
      <c r="AQ18" s="55"/>
      <c r="AR18" s="55"/>
      <c r="AS18" s="59">
        <v>430</v>
      </c>
      <c r="AT18" s="59">
        <v>936461.98</v>
      </c>
      <c r="AU18" s="55"/>
      <c r="AV18" s="59"/>
      <c r="AW18" s="55">
        <v>520</v>
      </c>
      <c r="AX18" s="55">
        <v>1967370.38</v>
      </c>
      <c r="AY18" s="29"/>
      <c r="AZ18" s="29"/>
      <c r="BB18" s="38"/>
    </row>
    <row r="19" spans="1:54" s="30" customFormat="1" ht="25.5" customHeight="1" x14ac:dyDescent="0.2">
      <c r="A19" s="50">
        <v>8</v>
      </c>
      <c r="B19" s="50"/>
      <c r="C19" s="51"/>
      <c r="D19" s="52" t="s">
        <v>100</v>
      </c>
      <c r="E19" s="53" t="s">
        <v>52</v>
      </c>
      <c r="F19" s="54" t="s">
        <v>59</v>
      </c>
      <c r="G19" s="54" t="s">
        <v>66</v>
      </c>
      <c r="H19" s="53">
        <v>422230</v>
      </c>
      <c r="I19" s="55" t="s">
        <v>60</v>
      </c>
      <c r="J19" s="53">
        <v>27</v>
      </c>
      <c r="K19" s="55"/>
      <c r="L19" s="53">
        <v>1601008711</v>
      </c>
      <c r="M19" s="53">
        <v>160101001</v>
      </c>
      <c r="N19" s="56" t="s">
        <v>62</v>
      </c>
      <c r="O19" s="57" t="s">
        <v>98</v>
      </c>
      <c r="P19" s="58" t="s">
        <v>63</v>
      </c>
      <c r="Q19" s="53">
        <v>5</v>
      </c>
      <c r="R19" s="57" t="s">
        <v>90</v>
      </c>
      <c r="S19" s="53">
        <v>2</v>
      </c>
      <c r="T19" s="53">
        <v>3301.5</v>
      </c>
      <c r="U19" s="53">
        <v>3301.5</v>
      </c>
      <c r="V19" s="53">
        <v>3301.5</v>
      </c>
      <c r="W19" s="53">
        <v>3269.13</v>
      </c>
      <c r="X19" s="53">
        <v>60</v>
      </c>
      <c r="Y19" s="53">
        <v>140</v>
      </c>
      <c r="Z19" s="53" t="s">
        <v>113</v>
      </c>
      <c r="AA19" s="56" t="s">
        <v>114</v>
      </c>
      <c r="AB19" s="53">
        <v>1997</v>
      </c>
      <c r="AC19" s="53">
        <v>35</v>
      </c>
      <c r="AD19" s="53">
        <v>2008</v>
      </c>
      <c r="AE19" s="54" t="s">
        <v>51</v>
      </c>
      <c r="AF19" s="59">
        <f>AK19+AL19+AT19</f>
        <v>3019200</v>
      </c>
      <c r="AG19" s="59"/>
      <c r="AH19" s="59">
        <f>AF19*26.6%</f>
        <v>803107.20000000007</v>
      </c>
      <c r="AI19" s="59">
        <f>AF19*25.26%</f>
        <v>762649.91999999993</v>
      </c>
      <c r="AJ19" s="59">
        <v>1453442.88</v>
      </c>
      <c r="AK19" s="59">
        <v>29600</v>
      </c>
      <c r="AL19" s="59">
        <v>29600</v>
      </c>
      <c r="AM19" s="55"/>
      <c r="AN19" s="55"/>
      <c r="AO19" s="55"/>
      <c r="AP19" s="55"/>
      <c r="AQ19" s="55"/>
      <c r="AR19" s="55"/>
      <c r="AS19" s="59">
        <v>1080</v>
      </c>
      <c r="AT19" s="59">
        <v>2960000</v>
      </c>
      <c r="AU19" s="55"/>
      <c r="AV19" s="59"/>
      <c r="AW19" s="55"/>
      <c r="AX19" s="55"/>
      <c r="AY19" s="29"/>
      <c r="AZ19" s="29"/>
    </row>
    <row r="20" spans="1:54" s="30" customFormat="1" ht="26.25" customHeight="1" x14ac:dyDescent="0.2">
      <c r="A20" s="50">
        <v>9</v>
      </c>
      <c r="B20" s="50"/>
      <c r="C20" s="51"/>
      <c r="D20" s="52" t="s">
        <v>143</v>
      </c>
      <c r="E20" s="62" t="s">
        <v>52</v>
      </c>
      <c r="F20" s="54" t="s">
        <v>103</v>
      </c>
      <c r="G20" s="54" t="s">
        <v>107</v>
      </c>
      <c r="H20" s="70" t="s">
        <v>69</v>
      </c>
      <c r="I20" s="71" t="s">
        <v>97</v>
      </c>
      <c r="J20" s="70" t="s">
        <v>104</v>
      </c>
      <c r="K20" s="70"/>
      <c r="L20" s="61">
        <v>1601007073</v>
      </c>
      <c r="M20" s="61">
        <v>160101001</v>
      </c>
      <c r="N20" s="71" t="s">
        <v>105</v>
      </c>
      <c r="O20" s="70" t="s">
        <v>110</v>
      </c>
      <c r="P20" s="73" t="s">
        <v>106</v>
      </c>
      <c r="Q20" s="62">
        <v>2</v>
      </c>
      <c r="R20" s="55" t="s">
        <v>112</v>
      </c>
      <c r="S20" s="62">
        <v>2</v>
      </c>
      <c r="T20" s="60">
        <v>702.2</v>
      </c>
      <c r="U20" s="60">
        <v>702.2</v>
      </c>
      <c r="V20" s="60">
        <v>702.2</v>
      </c>
      <c r="W20" s="60">
        <v>572.4</v>
      </c>
      <c r="X20" s="61">
        <v>16</v>
      </c>
      <c r="Y20" s="61">
        <v>41</v>
      </c>
      <c r="Z20" s="62" t="s">
        <v>64</v>
      </c>
      <c r="AA20" s="74" t="s">
        <v>118</v>
      </c>
      <c r="AB20" s="62">
        <v>1973</v>
      </c>
      <c r="AC20" s="62">
        <v>50</v>
      </c>
      <c r="AD20" s="62" t="s">
        <v>124</v>
      </c>
      <c r="AE20" s="54" t="s">
        <v>51</v>
      </c>
      <c r="AF20" s="75">
        <f>AK20+AL20+AT20</f>
        <v>1351296</v>
      </c>
      <c r="AG20" s="75"/>
      <c r="AH20" s="75">
        <f>AF20*26.61%</f>
        <v>359579.86560000002</v>
      </c>
      <c r="AI20" s="75">
        <f>AF20*25.26%</f>
        <v>341337.36959999998</v>
      </c>
      <c r="AJ20" s="75">
        <f>AF20*48.13%</f>
        <v>650378.7648</v>
      </c>
      <c r="AK20" s="76">
        <v>13248</v>
      </c>
      <c r="AL20" s="76">
        <v>13248</v>
      </c>
      <c r="AM20" s="55"/>
      <c r="AN20" s="55"/>
      <c r="AO20" s="55"/>
      <c r="AP20" s="55"/>
      <c r="AQ20" s="55"/>
      <c r="AR20" s="55"/>
      <c r="AS20" s="59">
        <v>591</v>
      </c>
      <c r="AT20" s="59">
        <v>1324800</v>
      </c>
      <c r="AU20" s="55"/>
      <c r="AV20" s="59"/>
      <c r="AW20" s="55"/>
      <c r="AX20" s="55"/>
      <c r="AY20" s="29"/>
      <c r="AZ20" s="31"/>
    </row>
    <row r="21" spans="1:54" ht="28.5" customHeight="1" x14ac:dyDescent="0.2">
      <c r="A21" s="50">
        <v>10</v>
      </c>
      <c r="B21" s="52"/>
      <c r="C21" s="52"/>
      <c r="D21" s="52" t="s">
        <v>109</v>
      </c>
      <c r="E21" s="62" t="s">
        <v>52</v>
      </c>
      <c r="F21" s="54" t="s">
        <v>53</v>
      </c>
      <c r="G21" s="54" t="s">
        <v>108</v>
      </c>
      <c r="H21" s="70" t="s">
        <v>54</v>
      </c>
      <c r="I21" s="71" t="s">
        <v>55</v>
      </c>
      <c r="J21" s="70" t="s">
        <v>56</v>
      </c>
      <c r="K21" s="70"/>
      <c r="L21" s="61">
        <v>1601002011</v>
      </c>
      <c r="M21" s="61">
        <v>160101001</v>
      </c>
      <c r="N21" s="71" t="s">
        <v>61</v>
      </c>
      <c r="O21" s="70" t="s">
        <v>111</v>
      </c>
      <c r="P21" s="58" t="s">
        <v>57</v>
      </c>
      <c r="Q21" s="62">
        <v>2</v>
      </c>
      <c r="R21" s="55" t="s">
        <v>112</v>
      </c>
      <c r="S21" s="62">
        <v>2</v>
      </c>
      <c r="T21" s="60">
        <v>525.29999999999995</v>
      </c>
      <c r="U21" s="60">
        <v>394.2</v>
      </c>
      <c r="V21" s="60">
        <v>394.2</v>
      </c>
      <c r="W21" s="60">
        <v>394.2</v>
      </c>
      <c r="X21" s="61">
        <v>10</v>
      </c>
      <c r="Y21" s="61">
        <v>16</v>
      </c>
      <c r="Z21" s="62" t="s">
        <v>64</v>
      </c>
      <c r="AA21" s="54" t="s">
        <v>118</v>
      </c>
      <c r="AB21" s="62">
        <v>1978</v>
      </c>
      <c r="AC21" s="62">
        <v>70</v>
      </c>
      <c r="AD21" s="62" t="s">
        <v>124</v>
      </c>
      <c r="AE21" s="54" t="s">
        <v>51</v>
      </c>
      <c r="AF21" s="59">
        <f>AK21+AL21+AT21</f>
        <v>1111785.97</v>
      </c>
      <c r="AG21" s="59"/>
      <c r="AH21" s="59">
        <f>AF21*26.6%</f>
        <v>295735.06802000001</v>
      </c>
      <c r="AI21" s="59">
        <v>280856.03000000003</v>
      </c>
      <c r="AJ21" s="59">
        <v>535194.87</v>
      </c>
      <c r="AK21" s="55">
        <v>10899.86</v>
      </c>
      <c r="AL21" s="55">
        <v>10899.86</v>
      </c>
      <c r="AM21" s="77"/>
      <c r="AN21" s="76"/>
      <c r="AO21" s="77"/>
      <c r="AP21" s="76"/>
      <c r="AQ21" s="59"/>
      <c r="AR21" s="76"/>
      <c r="AS21" s="59">
        <v>519</v>
      </c>
      <c r="AT21" s="59">
        <v>1089986.25</v>
      </c>
      <c r="AU21" s="59"/>
      <c r="AV21" s="75"/>
      <c r="AW21" s="59"/>
      <c r="AX21" s="78"/>
      <c r="AY21" s="12"/>
      <c r="AZ21" s="23"/>
    </row>
    <row r="22" spans="1:54" ht="28.5" customHeight="1" x14ac:dyDescent="0.2">
      <c r="A22" s="50">
        <v>11</v>
      </c>
      <c r="B22" s="52"/>
      <c r="C22" s="52"/>
      <c r="D22" s="52" t="s">
        <v>127</v>
      </c>
      <c r="E22" s="62"/>
      <c r="F22" s="54"/>
      <c r="G22" s="54"/>
      <c r="H22" s="70"/>
      <c r="I22" s="71"/>
      <c r="J22" s="70"/>
      <c r="K22" s="70"/>
      <c r="L22" s="61"/>
      <c r="M22" s="61"/>
      <c r="N22" s="71"/>
      <c r="O22" s="70"/>
      <c r="P22" s="58"/>
      <c r="Q22" s="62"/>
      <c r="R22" s="55"/>
      <c r="S22" s="62"/>
      <c r="T22" s="60"/>
      <c r="U22" s="60"/>
      <c r="V22" s="60"/>
      <c r="W22" s="60"/>
      <c r="X22" s="61"/>
      <c r="Y22" s="61"/>
      <c r="Z22" s="62"/>
      <c r="AA22" s="54"/>
      <c r="AB22" s="62"/>
      <c r="AC22" s="62"/>
      <c r="AD22" s="62"/>
      <c r="AE22" s="54"/>
      <c r="AF22" s="59">
        <f>AK22+AL22+AV22</f>
        <v>12424.62</v>
      </c>
      <c r="AG22" s="59"/>
      <c r="AH22" s="59"/>
      <c r="AI22" s="59"/>
      <c r="AJ22" s="59"/>
      <c r="AK22" s="55">
        <v>121.81</v>
      </c>
      <c r="AL22" s="55">
        <v>121.81</v>
      </c>
      <c r="AM22" s="77"/>
      <c r="AN22" s="76"/>
      <c r="AO22" s="77"/>
      <c r="AP22" s="76"/>
      <c r="AQ22" s="79"/>
      <c r="AR22" s="76"/>
      <c r="AS22" s="59"/>
      <c r="AT22" s="59"/>
      <c r="AU22" s="55">
        <v>1</v>
      </c>
      <c r="AV22" s="59">
        <v>12181</v>
      </c>
      <c r="AW22" s="59"/>
      <c r="AX22" s="78"/>
      <c r="AY22" s="12"/>
      <c r="AZ22" s="23"/>
    </row>
    <row r="23" spans="1:54" ht="24.75" customHeight="1" x14ac:dyDescent="0.2">
      <c r="A23" s="50">
        <v>12</v>
      </c>
      <c r="B23" s="52"/>
      <c r="C23" s="52"/>
      <c r="D23" s="52" t="s">
        <v>128</v>
      </c>
      <c r="E23" s="62"/>
      <c r="F23" s="54"/>
      <c r="G23" s="54"/>
      <c r="H23" s="70"/>
      <c r="I23" s="71"/>
      <c r="J23" s="70"/>
      <c r="K23" s="70"/>
      <c r="L23" s="61"/>
      <c r="M23" s="61"/>
      <c r="N23" s="71"/>
      <c r="O23" s="70"/>
      <c r="P23" s="58"/>
      <c r="Q23" s="62"/>
      <c r="R23" s="55"/>
      <c r="S23" s="62"/>
      <c r="T23" s="60"/>
      <c r="U23" s="60"/>
      <c r="V23" s="60"/>
      <c r="W23" s="60"/>
      <c r="X23" s="61"/>
      <c r="Y23" s="61"/>
      <c r="Z23" s="62"/>
      <c r="AA23" s="54"/>
      <c r="AB23" s="62"/>
      <c r="AC23" s="62"/>
      <c r="AD23" s="62"/>
      <c r="AE23" s="54"/>
      <c r="AF23" s="59">
        <f>AK23+AL23+AV23</f>
        <v>12424.62</v>
      </c>
      <c r="AG23" s="59"/>
      <c r="AH23" s="59"/>
      <c r="AI23" s="59"/>
      <c r="AJ23" s="59"/>
      <c r="AK23" s="55">
        <v>121.81</v>
      </c>
      <c r="AL23" s="55">
        <v>121.81</v>
      </c>
      <c r="AM23" s="77"/>
      <c r="AN23" s="76"/>
      <c r="AO23" s="77"/>
      <c r="AP23" s="76"/>
      <c r="AQ23" s="79"/>
      <c r="AR23" s="76"/>
      <c r="AS23" s="59"/>
      <c r="AT23" s="59"/>
      <c r="AU23" s="55">
        <v>1</v>
      </c>
      <c r="AV23" s="59">
        <v>12181</v>
      </c>
      <c r="AW23" s="59"/>
      <c r="AX23" s="78"/>
      <c r="AY23" s="12"/>
      <c r="AZ23" s="23"/>
    </row>
    <row r="24" spans="1:54" ht="28.5" customHeight="1" x14ac:dyDescent="0.2">
      <c r="A24" s="50">
        <v>13</v>
      </c>
      <c r="B24" s="52"/>
      <c r="C24" s="52"/>
      <c r="D24" s="52" t="s">
        <v>129</v>
      </c>
      <c r="E24" s="62"/>
      <c r="F24" s="54"/>
      <c r="G24" s="54"/>
      <c r="H24" s="70"/>
      <c r="I24" s="71"/>
      <c r="J24" s="70"/>
      <c r="K24" s="70"/>
      <c r="L24" s="61"/>
      <c r="M24" s="61"/>
      <c r="N24" s="71"/>
      <c r="O24" s="70"/>
      <c r="P24" s="58"/>
      <c r="Q24" s="62"/>
      <c r="R24" s="55"/>
      <c r="S24" s="62"/>
      <c r="T24" s="60"/>
      <c r="U24" s="60"/>
      <c r="V24" s="60"/>
      <c r="W24" s="60"/>
      <c r="X24" s="61"/>
      <c r="Y24" s="61"/>
      <c r="Z24" s="62"/>
      <c r="AA24" s="54"/>
      <c r="AB24" s="62"/>
      <c r="AC24" s="62"/>
      <c r="AD24" s="62"/>
      <c r="AE24" s="54"/>
      <c r="AF24" s="59">
        <f t="shared" ref="AF24:AF29" si="0">AK24+AL24+AV24</f>
        <v>12424.62</v>
      </c>
      <c r="AG24" s="59"/>
      <c r="AH24" s="59"/>
      <c r="AI24" s="59"/>
      <c r="AJ24" s="59"/>
      <c r="AK24" s="55">
        <v>121.81</v>
      </c>
      <c r="AL24" s="55">
        <v>121.81</v>
      </c>
      <c r="AM24" s="77"/>
      <c r="AN24" s="76"/>
      <c r="AO24" s="77"/>
      <c r="AP24" s="76"/>
      <c r="AQ24" s="79"/>
      <c r="AR24" s="76"/>
      <c r="AS24" s="59"/>
      <c r="AT24" s="59"/>
      <c r="AU24" s="55">
        <v>1</v>
      </c>
      <c r="AV24" s="59">
        <v>12181</v>
      </c>
      <c r="AW24" s="59"/>
      <c r="AX24" s="78"/>
      <c r="AY24" s="12"/>
      <c r="AZ24" s="23"/>
    </row>
    <row r="25" spans="1:54" ht="28.5" customHeight="1" x14ac:dyDescent="0.2">
      <c r="A25" s="50">
        <v>14</v>
      </c>
      <c r="B25" s="52"/>
      <c r="C25" s="52"/>
      <c r="D25" s="52" t="s">
        <v>130</v>
      </c>
      <c r="E25" s="62"/>
      <c r="F25" s="54"/>
      <c r="G25" s="54"/>
      <c r="H25" s="70"/>
      <c r="I25" s="71"/>
      <c r="J25" s="70"/>
      <c r="K25" s="70"/>
      <c r="L25" s="61"/>
      <c r="M25" s="61"/>
      <c r="N25" s="71"/>
      <c r="O25" s="70"/>
      <c r="P25" s="58"/>
      <c r="Q25" s="62"/>
      <c r="R25" s="55"/>
      <c r="S25" s="62"/>
      <c r="T25" s="60"/>
      <c r="U25" s="60"/>
      <c r="V25" s="60"/>
      <c r="W25" s="60"/>
      <c r="X25" s="61"/>
      <c r="Y25" s="61"/>
      <c r="Z25" s="62"/>
      <c r="AA25" s="54"/>
      <c r="AB25" s="62"/>
      <c r="AC25" s="62"/>
      <c r="AD25" s="62"/>
      <c r="AE25" s="54"/>
      <c r="AF25" s="59">
        <f t="shared" si="0"/>
        <v>12424.62</v>
      </c>
      <c r="AG25" s="59"/>
      <c r="AH25" s="59"/>
      <c r="AI25" s="59"/>
      <c r="AJ25" s="59"/>
      <c r="AK25" s="55">
        <v>121.81</v>
      </c>
      <c r="AL25" s="55">
        <v>121.81</v>
      </c>
      <c r="AM25" s="77"/>
      <c r="AN25" s="76"/>
      <c r="AO25" s="77"/>
      <c r="AP25" s="76"/>
      <c r="AQ25" s="79"/>
      <c r="AR25" s="76"/>
      <c r="AS25" s="59"/>
      <c r="AT25" s="59"/>
      <c r="AU25" s="55">
        <v>1</v>
      </c>
      <c r="AV25" s="59">
        <v>12181</v>
      </c>
      <c r="AW25" s="59"/>
      <c r="AX25" s="78"/>
      <c r="AY25" s="12"/>
      <c r="AZ25" s="23"/>
    </row>
    <row r="26" spans="1:54" ht="28.5" customHeight="1" x14ac:dyDescent="0.2">
      <c r="A26" s="50">
        <v>15</v>
      </c>
      <c r="B26" s="52"/>
      <c r="C26" s="52"/>
      <c r="D26" s="52" t="s">
        <v>131</v>
      </c>
      <c r="E26" s="62"/>
      <c r="F26" s="54"/>
      <c r="G26" s="54"/>
      <c r="H26" s="70"/>
      <c r="I26" s="71"/>
      <c r="J26" s="70"/>
      <c r="K26" s="70"/>
      <c r="L26" s="61"/>
      <c r="M26" s="61"/>
      <c r="N26" s="71"/>
      <c r="O26" s="70"/>
      <c r="P26" s="58"/>
      <c r="Q26" s="62"/>
      <c r="R26" s="55"/>
      <c r="S26" s="62"/>
      <c r="T26" s="60"/>
      <c r="U26" s="60"/>
      <c r="V26" s="60"/>
      <c r="W26" s="60"/>
      <c r="X26" s="61"/>
      <c r="Y26" s="61"/>
      <c r="Z26" s="62"/>
      <c r="AA26" s="54"/>
      <c r="AB26" s="62"/>
      <c r="AC26" s="62"/>
      <c r="AD26" s="62"/>
      <c r="AE26" s="54"/>
      <c r="AF26" s="59">
        <f t="shared" si="0"/>
        <v>12424.62</v>
      </c>
      <c r="AG26" s="59"/>
      <c r="AH26" s="59"/>
      <c r="AI26" s="59"/>
      <c r="AJ26" s="59"/>
      <c r="AK26" s="55">
        <v>121.81</v>
      </c>
      <c r="AL26" s="55">
        <v>121.81</v>
      </c>
      <c r="AM26" s="77"/>
      <c r="AN26" s="76"/>
      <c r="AO26" s="77"/>
      <c r="AP26" s="76"/>
      <c r="AQ26" s="79"/>
      <c r="AR26" s="76"/>
      <c r="AS26" s="59"/>
      <c r="AT26" s="59"/>
      <c r="AU26" s="55">
        <v>1</v>
      </c>
      <c r="AV26" s="59">
        <v>12181</v>
      </c>
      <c r="AW26" s="59"/>
      <c r="AX26" s="78"/>
      <c r="AY26" s="12"/>
      <c r="AZ26" s="23"/>
    </row>
    <row r="27" spans="1:54" ht="24.75" customHeight="1" x14ac:dyDescent="0.2">
      <c r="A27" s="50">
        <v>16</v>
      </c>
      <c r="B27" s="52"/>
      <c r="C27" s="52"/>
      <c r="D27" s="52" t="s">
        <v>132</v>
      </c>
      <c r="E27" s="62"/>
      <c r="F27" s="54"/>
      <c r="G27" s="54"/>
      <c r="H27" s="70"/>
      <c r="I27" s="71"/>
      <c r="J27" s="70"/>
      <c r="K27" s="70"/>
      <c r="L27" s="61"/>
      <c r="M27" s="61"/>
      <c r="N27" s="71"/>
      <c r="O27" s="70"/>
      <c r="P27" s="58"/>
      <c r="Q27" s="62"/>
      <c r="R27" s="55"/>
      <c r="S27" s="62"/>
      <c r="T27" s="60"/>
      <c r="U27" s="60"/>
      <c r="V27" s="60"/>
      <c r="W27" s="60"/>
      <c r="X27" s="61"/>
      <c r="Y27" s="61"/>
      <c r="Z27" s="62"/>
      <c r="AA27" s="54"/>
      <c r="AB27" s="62"/>
      <c r="AC27" s="62"/>
      <c r="AD27" s="62"/>
      <c r="AE27" s="54"/>
      <c r="AF27" s="59">
        <f t="shared" si="0"/>
        <v>17892.84</v>
      </c>
      <c r="AG27" s="59"/>
      <c r="AH27" s="59"/>
      <c r="AI27" s="59"/>
      <c r="AJ27" s="59"/>
      <c r="AK27" s="55">
        <v>175.42</v>
      </c>
      <c r="AL27" s="55">
        <v>175.42</v>
      </c>
      <c r="AM27" s="77"/>
      <c r="AN27" s="76"/>
      <c r="AO27" s="77"/>
      <c r="AP27" s="76"/>
      <c r="AQ27" s="79"/>
      <c r="AR27" s="76"/>
      <c r="AS27" s="59"/>
      <c r="AT27" s="59"/>
      <c r="AU27" s="80">
        <v>2</v>
      </c>
      <c r="AV27" s="75">
        <v>17542</v>
      </c>
      <c r="AW27" s="59"/>
      <c r="AX27" s="78"/>
      <c r="AY27" s="12"/>
      <c r="AZ27" s="23"/>
    </row>
    <row r="28" spans="1:54" ht="24" customHeight="1" x14ac:dyDescent="0.2">
      <c r="A28" s="50">
        <v>17</v>
      </c>
      <c r="B28" s="52"/>
      <c r="C28" s="52"/>
      <c r="D28" s="52" t="s">
        <v>133</v>
      </c>
      <c r="E28" s="62"/>
      <c r="F28" s="54"/>
      <c r="G28" s="54"/>
      <c r="H28" s="70"/>
      <c r="I28" s="71"/>
      <c r="J28" s="70"/>
      <c r="K28" s="70"/>
      <c r="L28" s="61"/>
      <c r="M28" s="61"/>
      <c r="N28" s="71"/>
      <c r="O28" s="70"/>
      <c r="P28" s="58"/>
      <c r="Q28" s="62"/>
      <c r="R28" s="55"/>
      <c r="S28" s="62"/>
      <c r="T28" s="60"/>
      <c r="U28" s="60"/>
      <c r="V28" s="60"/>
      <c r="W28" s="60"/>
      <c r="X28" s="61"/>
      <c r="Y28" s="61"/>
      <c r="Z28" s="62"/>
      <c r="AA28" s="54"/>
      <c r="AB28" s="62"/>
      <c r="AC28" s="62"/>
      <c r="AD28" s="62"/>
      <c r="AE28" s="54"/>
      <c r="AF28" s="59">
        <f t="shared" si="0"/>
        <v>8946.42</v>
      </c>
      <c r="AG28" s="59"/>
      <c r="AH28" s="59"/>
      <c r="AI28" s="59"/>
      <c r="AJ28" s="59"/>
      <c r="AK28" s="55">
        <v>87.71</v>
      </c>
      <c r="AL28" s="55">
        <v>87.71</v>
      </c>
      <c r="AM28" s="77"/>
      <c r="AN28" s="76"/>
      <c r="AO28" s="77"/>
      <c r="AP28" s="76"/>
      <c r="AQ28" s="79"/>
      <c r="AR28" s="76"/>
      <c r="AS28" s="59"/>
      <c r="AT28" s="59"/>
      <c r="AU28" s="55">
        <v>1</v>
      </c>
      <c r="AV28" s="59">
        <v>8771</v>
      </c>
      <c r="AW28" s="59"/>
      <c r="AX28" s="78"/>
      <c r="AY28" s="12"/>
      <c r="AZ28" s="23"/>
    </row>
    <row r="29" spans="1:54" ht="24.75" customHeight="1" x14ac:dyDescent="0.2">
      <c r="A29" s="50">
        <v>18</v>
      </c>
      <c r="B29" s="52"/>
      <c r="C29" s="52"/>
      <c r="D29" s="52" t="s">
        <v>134</v>
      </c>
      <c r="E29" s="62"/>
      <c r="F29" s="54"/>
      <c r="G29" s="54"/>
      <c r="H29" s="70"/>
      <c r="I29" s="71"/>
      <c r="J29" s="70"/>
      <c r="K29" s="70"/>
      <c r="L29" s="61"/>
      <c r="M29" s="61"/>
      <c r="N29" s="71"/>
      <c r="O29" s="70"/>
      <c r="P29" s="58"/>
      <c r="Q29" s="62"/>
      <c r="R29" s="55"/>
      <c r="S29" s="62"/>
      <c r="T29" s="60"/>
      <c r="U29" s="60"/>
      <c r="V29" s="60"/>
      <c r="W29" s="60"/>
      <c r="X29" s="61"/>
      <c r="Y29" s="61"/>
      <c r="Z29" s="62"/>
      <c r="AA29" s="54"/>
      <c r="AB29" s="62"/>
      <c r="AC29" s="62"/>
      <c r="AD29" s="62"/>
      <c r="AE29" s="54"/>
      <c r="AF29" s="59">
        <f t="shared" si="0"/>
        <v>22238.04</v>
      </c>
      <c r="AG29" s="59"/>
      <c r="AH29" s="59"/>
      <c r="AI29" s="59"/>
      <c r="AJ29" s="59"/>
      <c r="AK29" s="55">
        <v>218.02</v>
      </c>
      <c r="AL29" s="55">
        <v>218.02</v>
      </c>
      <c r="AM29" s="77"/>
      <c r="AN29" s="76"/>
      <c r="AO29" s="77"/>
      <c r="AP29" s="76"/>
      <c r="AQ29" s="79"/>
      <c r="AR29" s="76"/>
      <c r="AS29" s="59"/>
      <c r="AT29" s="59"/>
      <c r="AU29" s="80">
        <v>2</v>
      </c>
      <c r="AV29" s="75">
        <v>21802</v>
      </c>
      <c r="AW29" s="59"/>
      <c r="AX29" s="78"/>
      <c r="AY29" s="12"/>
      <c r="AZ29" s="23"/>
    </row>
    <row r="30" spans="1:54" ht="24.75" customHeight="1" x14ac:dyDescent="0.2">
      <c r="A30" s="50">
        <v>19</v>
      </c>
      <c r="B30" s="52"/>
      <c r="C30" s="52"/>
      <c r="D30" s="52" t="s">
        <v>135</v>
      </c>
      <c r="E30" s="62"/>
      <c r="F30" s="54"/>
      <c r="G30" s="54"/>
      <c r="H30" s="70"/>
      <c r="I30" s="71"/>
      <c r="J30" s="70"/>
      <c r="K30" s="70"/>
      <c r="L30" s="61"/>
      <c r="M30" s="61"/>
      <c r="N30" s="71"/>
      <c r="O30" s="70"/>
      <c r="P30" s="58"/>
      <c r="Q30" s="62"/>
      <c r="R30" s="55"/>
      <c r="S30" s="62"/>
      <c r="T30" s="60"/>
      <c r="U30" s="60"/>
      <c r="V30" s="60"/>
      <c r="W30" s="60"/>
      <c r="X30" s="61"/>
      <c r="Y30" s="61"/>
      <c r="Z30" s="62"/>
      <c r="AA30" s="54"/>
      <c r="AB30" s="62"/>
      <c r="AC30" s="62"/>
      <c r="AD30" s="62"/>
      <c r="AE30" s="54"/>
      <c r="AF30" s="59">
        <f t="shared" ref="AF30" si="1">AK30+AL30+AV30</f>
        <v>8946.42</v>
      </c>
      <c r="AG30" s="59"/>
      <c r="AH30" s="59"/>
      <c r="AI30" s="59"/>
      <c r="AJ30" s="59"/>
      <c r="AK30" s="55">
        <v>87.71</v>
      </c>
      <c r="AL30" s="55">
        <v>87.71</v>
      </c>
      <c r="AM30" s="77"/>
      <c r="AN30" s="76"/>
      <c r="AO30" s="77"/>
      <c r="AP30" s="76"/>
      <c r="AQ30" s="79"/>
      <c r="AR30" s="76"/>
      <c r="AS30" s="59"/>
      <c r="AT30" s="59"/>
      <c r="AU30" s="55">
        <v>1</v>
      </c>
      <c r="AV30" s="59">
        <v>8771</v>
      </c>
      <c r="AW30" s="59"/>
      <c r="AX30" s="78"/>
      <c r="AY30" s="12"/>
      <c r="AZ30" s="23"/>
    </row>
    <row r="31" spans="1:54" ht="24" customHeight="1" x14ac:dyDescent="0.2">
      <c r="A31" s="50">
        <v>20</v>
      </c>
      <c r="B31" s="52"/>
      <c r="C31" s="52"/>
      <c r="D31" s="52" t="s">
        <v>136</v>
      </c>
      <c r="E31" s="62"/>
      <c r="F31" s="54"/>
      <c r="G31" s="54"/>
      <c r="H31" s="70"/>
      <c r="I31" s="71"/>
      <c r="J31" s="70"/>
      <c r="K31" s="70"/>
      <c r="L31" s="61"/>
      <c r="M31" s="61"/>
      <c r="N31" s="71"/>
      <c r="O31" s="70"/>
      <c r="P31" s="58"/>
      <c r="Q31" s="62"/>
      <c r="R31" s="55"/>
      <c r="S31" s="62"/>
      <c r="T31" s="60"/>
      <c r="U31" s="60"/>
      <c r="V31" s="60"/>
      <c r="W31" s="60"/>
      <c r="X31" s="61"/>
      <c r="Y31" s="61"/>
      <c r="Z31" s="62"/>
      <c r="AA31" s="54"/>
      <c r="AB31" s="62"/>
      <c r="AC31" s="62"/>
      <c r="AD31" s="62"/>
      <c r="AE31" s="54"/>
      <c r="AF31" s="59">
        <f t="shared" ref="AF31:AF37" si="2">AK31+AL31+AV31</f>
        <v>11119.02</v>
      </c>
      <c r="AG31" s="59"/>
      <c r="AH31" s="59"/>
      <c r="AI31" s="59"/>
      <c r="AJ31" s="59"/>
      <c r="AK31" s="55">
        <v>109.01</v>
      </c>
      <c r="AL31" s="55">
        <v>109.01</v>
      </c>
      <c r="AM31" s="77"/>
      <c r="AN31" s="76"/>
      <c r="AO31" s="77"/>
      <c r="AP31" s="76"/>
      <c r="AQ31" s="79"/>
      <c r="AR31" s="76"/>
      <c r="AS31" s="59"/>
      <c r="AT31" s="59"/>
      <c r="AU31" s="80">
        <v>1</v>
      </c>
      <c r="AV31" s="75">
        <v>10901</v>
      </c>
      <c r="AW31" s="59"/>
      <c r="AX31" s="78"/>
      <c r="AY31" s="12"/>
      <c r="AZ31" s="23"/>
    </row>
    <row r="32" spans="1:54" ht="28.5" customHeight="1" x14ac:dyDescent="0.2">
      <c r="A32" s="50">
        <v>21</v>
      </c>
      <c r="B32" s="52"/>
      <c r="C32" s="52"/>
      <c r="D32" s="52" t="s">
        <v>137</v>
      </c>
      <c r="E32" s="62"/>
      <c r="F32" s="54"/>
      <c r="G32" s="54"/>
      <c r="H32" s="70"/>
      <c r="I32" s="71"/>
      <c r="J32" s="70"/>
      <c r="K32" s="70"/>
      <c r="L32" s="61"/>
      <c r="M32" s="61"/>
      <c r="N32" s="71"/>
      <c r="O32" s="70"/>
      <c r="P32" s="58"/>
      <c r="Q32" s="62"/>
      <c r="R32" s="55"/>
      <c r="S32" s="62"/>
      <c r="T32" s="60"/>
      <c r="U32" s="60"/>
      <c r="V32" s="60"/>
      <c r="W32" s="60"/>
      <c r="X32" s="61"/>
      <c r="Y32" s="61"/>
      <c r="Z32" s="62"/>
      <c r="AA32" s="54"/>
      <c r="AB32" s="62"/>
      <c r="AC32" s="62"/>
      <c r="AD32" s="62"/>
      <c r="AE32" s="54"/>
      <c r="AF32" s="59">
        <f t="shared" si="2"/>
        <v>11119.02</v>
      </c>
      <c r="AG32" s="59"/>
      <c r="AH32" s="59"/>
      <c r="AI32" s="59"/>
      <c r="AJ32" s="59"/>
      <c r="AK32" s="55">
        <v>109.01</v>
      </c>
      <c r="AL32" s="55">
        <v>109.01</v>
      </c>
      <c r="AM32" s="77"/>
      <c r="AN32" s="76"/>
      <c r="AO32" s="77"/>
      <c r="AP32" s="76"/>
      <c r="AQ32" s="79"/>
      <c r="AR32" s="76"/>
      <c r="AS32" s="59"/>
      <c r="AT32" s="59"/>
      <c r="AU32" s="80">
        <v>1</v>
      </c>
      <c r="AV32" s="75">
        <v>10901</v>
      </c>
      <c r="AW32" s="59"/>
      <c r="AX32" s="78"/>
      <c r="AY32" s="12"/>
      <c r="AZ32" s="23"/>
    </row>
    <row r="33" spans="1:54" ht="25.5" customHeight="1" x14ac:dyDescent="0.2">
      <c r="A33" s="50">
        <v>22</v>
      </c>
      <c r="B33" s="52"/>
      <c r="C33" s="52"/>
      <c r="D33" s="52" t="s">
        <v>138</v>
      </c>
      <c r="E33" s="62"/>
      <c r="F33" s="54"/>
      <c r="G33" s="54"/>
      <c r="H33" s="70"/>
      <c r="I33" s="71"/>
      <c r="J33" s="70"/>
      <c r="K33" s="70"/>
      <c r="L33" s="61"/>
      <c r="M33" s="61"/>
      <c r="N33" s="71"/>
      <c r="O33" s="70"/>
      <c r="P33" s="58"/>
      <c r="Q33" s="62"/>
      <c r="R33" s="55"/>
      <c r="S33" s="62"/>
      <c r="T33" s="60"/>
      <c r="U33" s="60"/>
      <c r="V33" s="60"/>
      <c r="W33" s="60"/>
      <c r="X33" s="61"/>
      <c r="Y33" s="61"/>
      <c r="Z33" s="62"/>
      <c r="AA33" s="54"/>
      <c r="AB33" s="62"/>
      <c r="AC33" s="62"/>
      <c r="AD33" s="62"/>
      <c r="AE33" s="54"/>
      <c r="AF33" s="59">
        <f t="shared" si="2"/>
        <v>11119.02</v>
      </c>
      <c r="AG33" s="59"/>
      <c r="AH33" s="59"/>
      <c r="AI33" s="59"/>
      <c r="AJ33" s="59"/>
      <c r="AK33" s="55">
        <v>109.01</v>
      </c>
      <c r="AL33" s="55">
        <v>109.01</v>
      </c>
      <c r="AM33" s="77"/>
      <c r="AN33" s="76"/>
      <c r="AO33" s="77"/>
      <c r="AP33" s="76"/>
      <c r="AQ33" s="79"/>
      <c r="AR33" s="76"/>
      <c r="AS33" s="59"/>
      <c r="AT33" s="59"/>
      <c r="AU33" s="80">
        <v>1</v>
      </c>
      <c r="AV33" s="75">
        <v>10901</v>
      </c>
      <c r="AW33" s="59"/>
      <c r="AX33" s="78"/>
      <c r="AY33" s="12"/>
      <c r="AZ33" s="23"/>
    </row>
    <row r="34" spans="1:54" ht="25.5" customHeight="1" x14ac:dyDescent="0.2">
      <c r="A34" s="50">
        <v>23</v>
      </c>
      <c r="B34" s="52"/>
      <c r="C34" s="52"/>
      <c r="D34" s="52" t="s">
        <v>139</v>
      </c>
      <c r="E34" s="62"/>
      <c r="F34" s="54"/>
      <c r="G34" s="54"/>
      <c r="H34" s="70"/>
      <c r="I34" s="71"/>
      <c r="J34" s="70"/>
      <c r="K34" s="70"/>
      <c r="L34" s="61"/>
      <c r="M34" s="61"/>
      <c r="N34" s="71"/>
      <c r="O34" s="70"/>
      <c r="P34" s="58"/>
      <c r="Q34" s="62"/>
      <c r="R34" s="55"/>
      <c r="S34" s="62"/>
      <c r="T34" s="60"/>
      <c r="U34" s="60"/>
      <c r="V34" s="60"/>
      <c r="W34" s="60"/>
      <c r="X34" s="61"/>
      <c r="Y34" s="61"/>
      <c r="Z34" s="62"/>
      <c r="AA34" s="54"/>
      <c r="AB34" s="62"/>
      <c r="AC34" s="62"/>
      <c r="AD34" s="62"/>
      <c r="AE34" s="54"/>
      <c r="AF34" s="59">
        <f t="shared" si="2"/>
        <v>21319.02</v>
      </c>
      <c r="AG34" s="59"/>
      <c r="AH34" s="59"/>
      <c r="AI34" s="59"/>
      <c r="AJ34" s="59"/>
      <c r="AK34" s="55">
        <v>209.01</v>
      </c>
      <c r="AL34" s="55">
        <v>209.01</v>
      </c>
      <c r="AM34" s="77"/>
      <c r="AN34" s="76"/>
      <c r="AO34" s="77"/>
      <c r="AP34" s="76"/>
      <c r="AQ34" s="79"/>
      <c r="AR34" s="76"/>
      <c r="AS34" s="59"/>
      <c r="AT34" s="59"/>
      <c r="AU34" s="80">
        <v>2</v>
      </c>
      <c r="AV34" s="75">
        <v>20901</v>
      </c>
      <c r="AW34" s="59"/>
      <c r="AX34" s="78"/>
      <c r="AY34" s="12"/>
      <c r="AZ34" s="23"/>
    </row>
    <row r="35" spans="1:54" ht="25.5" customHeight="1" x14ac:dyDescent="0.2">
      <c r="A35" s="50">
        <v>24</v>
      </c>
      <c r="B35" s="52"/>
      <c r="C35" s="52"/>
      <c r="D35" s="52" t="s">
        <v>140</v>
      </c>
      <c r="E35" s="62"/>
      <c r="F35" s="54"/>
      <c r="G35" s="54"/>
      <c r="H35" s="70"/>
      <c r="I35" s="71"/>
      <c r="J35" s="70"/>
      <c r="K35" s="70"/>
      <c r="L35" s="61"/>
      <c r="M35" s="61"/>
      <c r="N35" s="71"/>
      <c r="O35" s="70"/>
      <c r="P35" s="58"/>
      <c r="Q35" s="62"/>
      <c r="R35" s="55"/>
      <c r="S35" s="62"/>
      <c r="T35" s="60"/>
      <c r="U35" s="60"/>
      <c r="V35" s="60"/>
      <c r="W35" s="60"/>
      <c r="X35" s="61"/>
      <c r="Y35" s="61"/>
      <c r="Z35" s="62"/>
      <c r="AA35" s="54"/>
      <c r="AB35" s="62"/>
      <c r="AC35" s="62"/>
      <c r="AD35" s="62"/>
      <c r="AE35" s="54"/>
      <c r="AF35" s="59">
        <f t="shared" si="2"/>
        <v>8946.42</v>
      </c>
      <c r="AG35" s="59"/>
      <c r="AH35" s="59"/>
      <c r="AI35" s="59"/>
      <c r="AJ35" s="59"/>
      <c r="AK35" s="55">
        <v>87.71</v>
      </c>
      <c r="AL35" s="55">
        <v>87.71</v>
      </c>
      <c r="AM35" s="77"/>
      <c r="AN35" s="76"/>
      <c r="AO35" s="77"/>
      <c r="AP35" s="76"/>
      <c r="AQ35" s="79"/>
      <c r="AR35" s="76"/>
      <c r="AS35" s="59"/>
      <c r="AT35" s="59"/>
      <c r="AU35" s="55">
        <v>1</v>
      </c>
      <c r="AV35" s="59">
        <v>8771</v>
      </c>
      <c r="AW35" s="59"/>
      <c r="AX35" s="78"/>
      <c r="AY35" s="12"/>
      <c r="AZ35" s="23"/>
    </row>
    <row r="36" spans="1:54" ht="22.5" customHeight="1" x14ac:dyDescent="0.2">
      <c r="A36" s="50">
        <v>25</v>
      </c>
      <c r="B36" s="52"/>
      <c r="C36" s="52"/>
      <c r="D36" s="52" t="s">
        <v>142</v>
      </c>
      <c r="E36" s="62"/>
      <c r="F36" s="54"/>
      <c r="G36" s="54"/>
      <c r="H36" s="70"/>
      <c r="I36" s="71"/>
      <c r="J36" s="70"/>
      <c r="K36" s="70"/>
      <c r="L36" s="61"/>
      <c r="M36" s="61"/>
      <c r="N36" s="71"/>
      <c r="O36" s="70"/>
      <c r="P36" s="58"/>
      <c r="Q36" s="62"/>
      <c r="R36" s="55"/>
      <c r="S36" s="62"/>
      <c r="T36" s="60"/>
      <c r="U36" s="60"/>
      <c r="V36" s="60"/>
      <c r="W36" s="60"/>
      <c r="X36" s="61"/>
      <c r="Y36" s="61"/>
      <c r="Z36" s="62"/>
      <c r="AA36" s="54"/>
      <c r="AB36" s="62"/>
      <c r="AC36" s="62"/>
      <c r="AD36" s="62"/>
      <c r="AE36" s="54"/>
      <c r="AF36" s="59">
        <f t="shared" si="2"/>
        <v>24849.24</v>
      </c>
      <c r="AG36" s="59"/>
      <c r="AH36" s="59"/>
      <c r="AI36" s="59"/>
      <c r="AJ36" s="59"/>
      <c r="AK36" s="55">
        <v>243.62</v>
      </c>
      <c r="AL36" s="55">
        <v>243.62</v>
      </c>
      <c r="AM36" s="77"/>
      <c r="AN36" s="76"/>
      <c r="AO36" s="77"/>
      <c r="AP36" s="76"/>
      <c r="AQ36" s="79"/>
      <c r="AR36" s="76"/>
      <c r="AS36" s="59"/>
      <c r="AT36" s="59"/>
      <c r="AU36" s="55">
        <v>2</v>
      </c>
      <c r="AV36" s="59">
        <v>24362</v>
      </c>
      <c r="AW36" s="59"/>
      <c r="AX36" s="78"/>
      <c r="AY36" s="12"/>
      <c r="AZ36" s="23"/>
    </row>
    <row r="37" spans="1:54" ht="24.75" customHeight="1" x14ac:dyDescent="0.2">
      <c r="A37" s="50">
        <v>26</v>
      </c>
      <c r="B37" s="52"/>
      <c r="C37" s="52"/>
      <c r="D37" s="52" t="s">
        <v>141</v>
      </c>
      <c r="E37" s="62"/>
      <c r="F37" s="54"/>
      <c r="G37" s="54"/>
      <c r="H37" s="70"/>
      <c r="I37" s="71"/>
      <c r="J37" s="70"/>
      <c r="K37" s="70"/>
      <c r="L37" s="61"/>
      <c r="M37" s="61"/>
      <c r="N37" s="71"/>
      <c r="O37" s="70"/>
      <c r="P37" s="58"/>
      <c r="Q37" s="62"/>
      <c r="R37" s="55"/>
      <c r="S37" s="62"/>
      <c r="T37" s="60"/>
      <c r="U37" s="60"/>
      <c r="V37" s="60"/>
      <c r="W37" s="60"/>
      <c r="X37" s="61"/>
      <c r="Y37" s="61"/>
      <c r="Z37" s="62"/>
      <c r="AA37" s="54"/>
      <c r="AB37" s="62"/>
      <c r="AC37" s="62"/>
      <c r="AD37" s="62"/>
      <c r="AE37" s="54"/>
      <c r="AF37" s="59">
        <f t="shared" si="2"/>
        <v>8946.42</v>
      </c>
      <c r="AG37" s="59"/>
      <c r="AH37" s="59"/>
      <c r="AI37" s="59"/>
      <c r="AJ37" s="59"/>
      <c r="AK37" s="55">
        <v>87.71</v>
      </c>
      <c r="AL37" s="55">
        <v>87.71</v>
      </c>
      <c r="AM37" s="77"/>
      <c r="AN37" s="76"/>
      <c r="AO37" s="77"/>
      <c r="AP37" s="76"/>
      <c r="AQ37" s="79"/>
      <c r="AR37" s="76"/>
      <c r="AS37" s="59"/>
      <c r="AT37" s="59"/>
      <c r="AU37" s="55">
        <v>1</v>
      </c>
      <c r="AV37" s="59">
        <v>8771</v>
      </c>
      <c r="AW37" s="59"/>
      <c r="AX37" s="78"/>
      <c r="AY37" s="12"/>
      <c r="AZ37" s="23"/>
    </row>
    <row r="38" spans="1:54" ht="12.75" x14ac:dyDescent="0.2">
      <c r="A38" s="81" t="s">
        <v>0</v>
      </c>
      <c r="B38" s="82"/>
      <c r="C38" s="83"/>
      <c r="D38" s="84"/>
      <c r="E38" s="96"/>
      <c r="F38" s="96"/>
      <c r="G38" s="97"/>
      <c r="H38" s="85"/>
      <c r="I38" s="96"/>
      <c r="J38" s="96"/>
      <c r="K38" s="97"/>
      <c r="L38" s="85"/>
      <c r="M38" s="96"/>
      <c r="N38" s="96"/>
      <c r="O38" s="97"/>
      <c r="P38" s="85"/>
      <c r="Q38" s="96"/>
      <c r="R38" s="96"/>
      <c r="S38" s="97"/>
      <c r="T38" s="85"/>
      <c r="U38" s="96"/>
      <c r="V38" s="96"/>
      <c r="W38" s="97"/>
      <c r="X38" s="85"/>
      <c r="Y38" s="96"/>
      <c r="Z38" s="96"/>
      <c r="AA38" s="97"/>
      <c r="AB38" s="85"/>
      <c r="AC38" s="96"/>
      <c r="AD38" s="96"/>
      <c r="AE38" s="97" t="s">
        <v>51</v>
      </c>
      <c r="AF38" s="86">
        <f>SUM(AF12:AF37)</f>
        <v>25373613.500000004</v>
      </c>
      <c r="AG38" s="87"/>
      <c r="AH38" s="88">
        <f>SUM(AH12:AH21)</f>
        <v>6675350.6956660002</v>
      </c>
      <c r="AI38" s="88">
        <f>SUM(AI12:AI21)</f>
        <v>6339099.6218829993</v>
      </c>
      <c r="AJ38" s="89">
        <f>SUM(AJ12:AJ21)</f>
        <v>12249918.657399999</v>
      </c>
      <c r="AK38" s="88">
        <f>SUM(AK12:AK37)</f>
        <v>248760.90000000002</v>
      </c>
      <c r="AL38" s="88">
        <f>SUM(AL12:AL37)</f>
        <v>248760.90000000002</v>
      </c>
      <c r="AM38" s="90">
        <v>1650</v>
      </c>
      <c r="AN38" s="90">
        <f>SUM(AN12:AN37)</f>
        <v>2618446.09</v>
      </c>
      <c r="AO38" s="90">
        <v>900</v>
      </c>
      <c r="AP38" s="91">
        <f>SUM(AP12:AP37)</f>
        <v>1611530.54</v>
      </c>
      <c r="AQ38" s="93">
        <v>3694.97</v>
      </c>
      <c r="AR38" s="88">
        <f>SUM(AR12:AR37)</f>
        <v>2422952.0099999998</v>
      </c>
      <c r="AS38" s="92">
        <f>AS13+AS18+AS19+AS20+AS21</f>
        <v>3735</v>
      </c>
      <c r="AT38" s="92">
        <f>SUM(AT12:AT37)</f>
        <v>10428955.23</v>
      </c>
      <c r="AU38" s="91">
        <f>SUM(AU12:AU37)</f>
        <v>22</v>
      </c>
      <c r="AV38" s="88">
        <f>SUM(AV12:AV37)</f>
        <v>234251</v>
      </c>
      <c r="AW38" s="94">
        <f>SUM(AW12:AW22)</f>
        <v>1630</v>
      </c>
      <c r="AX38" s="86">
        <f>SUM(AX12:AX37)</f>
        <v>7559956.8300000001</v>
      </c>
      <c r="AY38" s="37"/>
      <c r="AZ38" s="36">
        <f>SUM(AZ12:AZ21)</f>
        <v>0</v>
      </c>
      <c r="BB38" s="39"/>
    </row>
    <row r="39" spans="1:54" ht="12.75" x14ac:dyDescent="0.2">
      <c r="C39" s="11"/>
      <c r="D39" s="7"/>
      <c r="E39" s="7"/>
      <c r="F39" s="7"/>
      <c r="G39" s="7"/>
      <c r="H39" s="7"/>
      <c r="I39" s="7"/>
      <c r="J39" s="24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4" ht="12.75" x14ac:dyDescent="0.2">
      <c r="C40" s="11"/>
      <c r="D40" s="7"/>
      <c r="E40" s="7"/>
      <c r="F40" s="7"/>
      <c r="G40" s="7"/>
      <c r="H40" s="7"/>
      <c r="I40" s="7"/>
      <c r="J40" s="24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34"/>
      <c r="AH40" s="34"/>
      <c r="AI40" s="34"/>
      <c r="AJ40" s="35"/>
      <c r="AK40" s="7"/>
      <c r="AL40" s="7"/>
      <c r="AM40" s="7"/>
      <c r="AN40" s="95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4" ht="12.75" x14ac:dyDescent="0.2">
      <c r="C41" s="11"/>
      <c r="D41" s="7"/>
      <c r="E41" s="7"/>
      <c r="F41" s="7"/>
      <c r="G41" s="7"/>
      <c r="H41" s="7"/>
      <c r="I41" s="7"/>
      <c r="J41" s="24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32"/>
      <c r="AG41" s="32"/>
      <c r="AH41" s="32"/>
      <c r="AI41" s="32"/>
      <c r="AJ41" s="32"/>
      <c r="AK41" s="33"/>
      <c r="AL41" s="33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4" ht="12.75" x14ac:dyDescent="0.2">
      <c r="C42" s="11"/>
      <c r="D42" s="14"/>
      <c r="E42" s="7"/>
      <c r="F42" s="7"/>
      <c r="G42" s="7"/>
      <c r="H42" s="7"/>
      <c r="I42" s="7"/>
      <c r="J42" s="24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34"/>
      <c r="AG42" s="7"/>
      <c r="AH42" s="34"/>
      <c r="AI42" s="34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4" ht="12.75" x14ac:dyDescent="0.2">
      <c r="C43" s="11"/>
      <c r="D43" s="14"/>
      <c r="E43" s="7"/>
      <c r="F43" s="7"/>
      <c r="G43" s="7"/>
      <c r="H43" s="7"/>
      <c r="I43" s="7"/>
      <c r="J43" s="24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34"/>
      <c r="AI43" s="34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</sheetData>
  <autoFilter ref="C9:AX38"/>
  <mergeCells count="57">
    <mergeCell ref="AS1:AY1"/>
    <mergeCell ref="D2:AZ5"/>
    <mergeCell ref="C6:C9"/>
    <mergeCell ref="A6:A9"/>
    <mergeCell ref="B6:B9"/>
    <mergeCell ref="D6:D9"/>
    <mergeCell ref="E6:E9"/>
    <mergeCell ref="J6:J9"/>
    <mergeCell ref="X6:X9"/>
    <mergeCell ref="V7:V9"/>
    <mergeCell ref="T6:T9"/>
    <mergeCell ref="U6:U9"/>
    <mergeCell ref="W7:W9"/>
    <mergeCell ref="R6:R9"/>
    <mergeCell ref="K6:K9"/>
    <mergeCell ref="L6:L9"/>
    <mergeCell ref="F1:AR1"/>
    <mergeCell ref="I6:I9"/>
    <mergeCell ref="AA6:AA9"/>
    <mergeCell ref="N6:N9"/>
    <mergeCell ref="AD6:AD9"/>
    <mergeCell ref="V6:W6"/>
    <mergeCell ref="AG6:AJ6"/>
    <mergeCell ref="AH7:AH8"/>
    <mergeCell ref="AL6:AL8"/>
    <mergeCell ref="AJ7:AJ8"/>
    <mergeCell ref="AG7:AG8"/>
    <mergeCell ref="F6:F9"/>
    <mergeCell ref="G6:G9"/>
    <mergeCell ref="H6:H9"/>
    <mergeCell ref="O6:O9"/>
    <mergeCell ref="Y38:AA38"/>
    <mergeCell ref="AC38:AE38"/>
    <mergeCell ref="M6:M9"/>
    <mergeCell ref="S6:S9"/>
    <mergeCell ref="Q6:Q9"/>
    <mergeCell ref="P6:P9"/>
    <mergeCell ref="AC6:AC9"/>
    <mergeCell ref="AB6:AB9"/>
    <mergeCell ref="Y6:Y9"/>
    <mergeCell ref="AU6:AV8"/>
    <mergeCell ref="AS6:AT8"/>
    <mergeCell ref="AY6:AZ8"/>
    <mergeCell ref="Z6:Z9"/>
    <mergeCell ref="AI7:AI8"/>
    <mergeCell ref="AW6:AX8"/>
    <mergeCell ref="AE6:AE9"/>
    <mergeCell ref="AQ6:AR8"/>
    <mergeCell ref="AF6:AF8"/>
    <mergeCell ref="AO6:AP8"/>
    <mergeCell ref="AK6:AK8"/>
    <mergeCell ref="AM6:AN8"/>
    <mergeCell ref="E38:G38"/>
    <mergeCell ref="I38:K38"/>
    <mergeCell ref="M38:O38"/>
    <mergeCell ref="Q38:S38"/>
    <mergeCell ref="U38:W38"/>
  </mergeCells>
  <hyperlinks>
    <hyperlink ref="P21" r:id="rId1"/>
    <hyperlink ref="P12" r:id="rId2"/>
    <hyperlink ref="P16" r:id="rId3"/>
    <hyperlink ref="P17" r:id="rId4"/>
    <hyperlink ref="P14" r:id="rId5"/>
    <hyperlink ref="P13" r:id="rId6"/>
    <hyperlink ref="P15" r:id="rId7"/>
    <hyperlink ref="P18" r:id="rId8"/>
    <hyperlink ref="P19" r:id="rId9"/>
    <hyperlink ref="P20" r:id="rId10" display="mailto:Agriz_des@zhes.ru"/>
  </hyperlinks>
  <pageMargins left="0" right="0" top="0.19685039370078741" bottom="0.19685039370078741" header="0.19685039370078741" footer="0.19685039370078741"/>
  <pageSetup paperSize="9" fitToWidth="4" fitToHeight="0" pageOrder="overThenDown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Данные</vt:lpstr>
      <vt:lpstr>Лист1</vt:lpstr>
      <vt:lpstr>Данные!Заголовки_для_печати</vt:lpstr>
    </vt:vector>
  </TitlesOfParts>
  <Company>НТЦ "Лайн"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</dc:creator>
  <cp:lastModifiedBy>Миляуша</cp:lastModifiedBy>
  <cp:lastPrinted>2016-01-12T12:42:15Z</cp:lastPrinted>
  <dcterms:created xsi:type="dcterms:W3CDTF">2008-03-03T07:08:24Z</dcterms:created>
  <dcterms:modified xsi:type="dcterms:W3CDTF">2016-01-18T07:53:27Z</dcterms:modified>
</cp:coreProperties>
</file>